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'Sheet2'!$AF$1:$AW$66</definedName>
  </definedNames>
  <calcPr fullCalcOnLoad="1"/>
</workbook>
</file>

<file path=xl/sharedStrings.xml><?xml version="1.0" encoding="utf-8"?>
<sst xmlns="http://schemas.openxmlformats.org/spreadsheetml/2006/main" count="551" uniqueCount="99">
  <si>
    <t>USCL CORPORATION</t>
  </si>
  <si>
    <t>Revenues</t>
  </si>
  <si>
    <t xml:space="preserve">     Other Sales</t>
  </si>
  <si>
    <t xml:space="preserve">          Total Revenues</t>
  </si>
  <si>
    <t>Cost of Goods Sold</t>
  </si>
  <si>
    <t xml:space="preserve">     Raw Materials Used</t>
  </si>
  <si>
    <t xml:space="preserve">     Direct Labor</t>
  </si>
  <si>
    <t xml:space="preserve">     Factory Overhead</t>
  </si>
  <si>
    <t xml:space="preserve">     Freight Out</t>
  </si>
  <si>
    <t xml:space="preserve">          Cost of Goods Sold</t>
  </si>
  <si>
    <t>Gross Profit</t>
  </si>
  <si>
    <t>Research &amp; Development Expenses</t>
  </si>
  <si>
    <t xml:space="preserve">     Employee Benefits</t>
  </si>
  <si>
    <t xml:space="preserve">     Consultants/Contractors</t>
  </si>
  <si>
    <t xml:space="preserve">     Materials Consumed</t>
  </si>
  <si>
    <t xml:space="preserve">          Total R &amp; D Expenses</t>
  </si>
  <si>
    <t>Sales &amp; Marketing Expenses</t>
  </si>
  <si>
    <t xml:space="preserve">     Marketing &amp; Advertising</t>
  </si>
  <si>
    <t>General &amp; Administrative Expenses</t>
  </si>
  <si>
    <t xml:space="preserve">     Employee Compensation</t>
  </si>
  <si>
    <t xml:space="preserve">     Consultants</t>
  </si>
  <si>
    <t xml:space="preserve">     Rents</t>
  </si>
  <si>
    <t xml:space="preserve">     Janitorial &amp; Landscaping</t>
  </si>
  <si>
    <t xml:space="preserve">     Communications</t>
  </si>
  <si>
    <t xml:space="preserve">     Legal &amp; Patents</t>
  </si>
  <si>
    <t xml:space="preserve">     Repairs &amp; Maintenance</t>
  </si>
  <si>
    <t xml:space="preserve">     Office Supplies</t>
  </si>
  <si>
    <t xml:space="preserve">     Postage &amp; Delivery</t>
  </si>
  <si>
    <t xml:space="preserve">     Reference Materials</t>
  </si>
  <si>
    <t xml:space="preserve">     Travel &amp; Entertainment</t>
  </si>
  <si>
    <t xml:space="preserve">     Automobile Expense</t>
  </si>
  <si>
    <t xml:space="preserve">     Depreciation &amp; Amortization</t>
  </si>
  <si>
    <t xml:space="preserve">     Donations</t>
  </si>
  <si>
    <t xml:space="preserve">     Bank Charges</t>
  </si>
  <si>
    <t xml:space="preserve">          Total Sales &amp; Marketing Expenses</t>
  </si>
  <si>
    <t xml:space="preserve">          Total G &amp; A Expenses</t>
  </si>
  <si>
    <t xml:space="preserve">          Total Expenses</t>
  </si>
  <si>
    <t>Net Income (Loss)</t>
  </si>
  <si>
    <t xml:space="preserve"> </t>
  </si>
  <si>
    <t xml:space="preserve">     Tools</t>
  </si>
  <si>
    <t xml:space="preserve">     Accounting</t>
  </si>
  <si>
    <t>Other Income &amp; Expenses</t>
  </si>
  <si>
    <t xml:space="preserve">     Income Before Taxes</t>
  </si>
  <si>
    <t xml:space="preserve">     Field Trials</t>
  </si>
  <si>
    <t xml:space="preserve">     Business Taxes &amp; Licenses</t>
  </si>
  <si>
    <t>Federal &amp; State Income Taxes</t>
  </si>
  <si>
    <t>COMPARATIVE STATEMENTS OF OPERATIONS</t>
  </si>
  <si>
    <t xml:space="preserve">     Utilities</t>
  </si>
  <si>
    <t>4/13/06</t>
  </si>
  <si>
    <t xml:space="preserve">  3/31/06</t>
  </si>
  <si>
    <t xml:space="preserve">  4/13/06</t>
  </si>
  <si>
    <t>Nine Mos.</t>
  </si>
  <si>
    <t>Six Mos.</t>
  </si>
  <si>
    <t xml:space="preserve"> 12/31/05</t>
  </si>
  <si>
    <t xml:space="preserve">     IP/Patents</t>
  </si>
  <si>
    <t>BY MONTHS FOR THE YEAR ENDING JUNE 30, 2007</t>
  </si>
  <si>
    <t>July</t>
  </si>
  <si>
    <t>August</t>
  </si>
  <si>
    <t>September</t>
  </si>
  <si>
    <t xml:space="preserve">     Security</t>
  </si>
  <si>
    <t>First</t>
  </si>
  <si>
    <t xml:space="preserve"> Quarter</t>
  </si>
  <si>
    <t xml:space="preserve"> October</t>
  </si>
  <si>
    <t>November</t>
  </si>
  <si>
    <t>December</t>
  </si>
  <si>
    <t xml:space="preserve">  Second</t>
  </si>
  <si>
    <t xml:space="preserve">  Quarter</t>
  </si>
  <si>
    <t xml:space="preserve">    First</t>
  </si>
  <si>
    <t xml:space="preserve">    Half</t>
  </si>
  <si>
    <t xml:space="preserve"> January</t>
  </si>
  <si>
    <t xml:space="preserve">  February</t>
  </si>
  <si>
    <t xml:space="preserve">    March</t>
  </si>
  <si>
    <t xml:space="preserve">    Third</t>
  </si>
  <si>
    <t xml:space="preserve">     Miscellaneous Expenses</t>
  </si>
  <si>
    <t xml:space="preserve">     First</t>
  </si>
  <si>
    <t xml:space="preserve">    Three</t>
  </si>
  <si>
    <t xml:space="preserve">  Quarters</t>
  </si>
  <si>
    <t xml:space="preserve">   5/04/07</t>
  </si>
  <si>
    <t xml:space="preserve">    April</t>
  </si>
  <si>
    <t xml:space="preserve">   5/09/07</t>
  </si>
  <si>
    <t xml:space="preserve">    May</t>
  </si>
  <si>
    <t xml:space="preserve">   June</t>
  </si>
  <si>
    <t xml:space="preserve">  Total</t>
  </si>
  <si>
    <t xml:space="preserve">  Fiscal</t>
  </si>
  <si>
    <t xml:space="preserve">     Insurance</t>
  </si>
  <si>
    <t xml:space="preserve"> February</t>
  </si>
  <si>
    <t xml:space="preserve">   March</t>
  </si>
  <si>
    <t xml:space="preserve">   Third</t>
  </si>
  <si>
    <t xml:space="preserve">   April</t>
  </si>
  <si>
    <t>Page 1 of 2</t>
  </si>
  <si>
    <t xml:space="preserve">    2008</t>
  </si>
  <si>
    <t>Page 2 of 2</t>
  </si>
  <si>
    <t xml:space="preserve">   Quarter</t>
  </si>
  <si>
    <t xml:space="preserve">  </t>
  </si>
  <si>
    <t>BY MONTHS FOR THE YEAR ENDING JUNE 30, 2009</t>
  </si>
  <si>
    <t xml:space="preserve">     2008</t>
  </si>
  <si>
    <t xml:space="preserve">    2009</t>
  </si>
  <si>
    <t xml:space="preserve">   2009</t>
  </si>
  <si>
    <t xml:space="preserve">     Dues &amp; Subscriptions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</si>
</sst>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9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u val="single"/>
      <sz val="26"/>
      <name val="Arial"/>
      <family val="2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7" fontId="6" fillId="0" borderId="3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5"/>
  <sheetViews>
    <sheetView zoomScale="65" zoomScaleNormal="65" workbookViewId="0" topLeftCell="A1">
      <selection activeCell="AP10" sqref="AP10"/>
    </sheetView>
  </sheetViews>
  <sheetFormatPr defaultColWidth="9.140625" defaultRowHeight="12.75"/>
  <cols>
    <col min="1" max="1" width="8.57421875" style="2" customWidth="1"/>
    <col min="2" max="2" width="65.57421875" style="2" customWidth="1"/>
    <col min="3" max="3" width="12.7109375" style="2" hidden="1" customWidth="1"/>
    <col min="4" max="4" width="1.8515625" style="2" hidden="1" customWidth="1"/>
    <col min="5" max="5" width="12.7109375" style="2" hidden="1" customWidth="1"/>
    <col min="6" max="6" width="1.57421875" style="2" hidden="1" customWidth="1"/>
    <col min="7" max="7" width="12.7109375" style="2" hidden="1" customWidth="1"/>
    <col min="8" max="8" width="1.8515625" style="2" hidden="1" customWidth="1"/>
    <col min="9" max="9" width="12.7109375" style="2" hidden="1" customWidth="1"/>
    <col min="10" max="10" width="2.140625" style="2" hidden="1" customWidth="1"/>
    <col min="11" max="11" width="12.7109375" style="2" hidden="1" customWidth="1"/>
    <col min="12" max="12" width="1.7109375" style="2" hidden="1" customWidth="1"/>
    <col min="13" max="13" width="12.7109375" style="2" hidden="1" customWidth="1"/>
    <col min="14" max="14" width="1.7109375" style="2" hidden="1" customWidth="1"/>
    <col min="15" max="15" width="15.57421875" style="2" hidden="1" customWidth="1"/>
    <col min="16" max="16" width="1.57421875" style="2" hidden="1" customWidth="1"/>
    <col min="17" max="17" width="13.8515625" style="2" hidden="1" customWidth="1"/>
    <col min="18" max="18" width="13.28125" style="2" hidden="1" customWidth="1"/>
    <col min="19" max="19" width="13.57421875" style="2" hidden="1" customWidth="1"/>
    <col min="20" max="20" width="1.7109375" style="2" hidden="1" customWidth="1"/>
    <col min="21" max="21" width="13.7109375" style="2" hidden="1" customWidth="1"/>
    <col min="22" max="22" width="1.8515625" style="2" hidden="1" customWidth="1"/>
    <col min="23" max="23" width="14.7109375" style="2" hidden="1" customWidth="1"/>
    <col min="24" max="24" width="2.140625" style="2" hidden="1" customWidth="1"/>
    <col min="25" max="25" width="14.8515625" style="2" hidden="1" customWidth="1"/>
    <col min="26" max="26" width="2.140625" style="2" hidden="1" customWidth="1"/>
    <col min="27" max="27" width="13.8515625" style="2" hidden="1" customWidth="1"/>
    <col min="28" max="28" width="2.140625" style="2" hidden="1" customWidth="1"/>
    <col min="29" max="29" width="13.7109375" style="2" hidden="1" customWidth="1"/>
    <col min="30" max="30" width="1.8515625" style="2" hidden="1" customWidth="1"/>
    <col min="31" max="31" width="13.57421875" style="2" customWidth="1"/>
    <col min="32" max="32" width="1.8515625" style="2" customWidth="1"/>
    <col min="33" max="33" width="13.57421875" style="2" customWidth="1"/>
    <col min="34" max="34" width="1.8515625" style="2" customWidth="1"/>
    <col min="35" max="35" width="14.8515625" style="2" customWidth="1"/>
    <col min="36" max="36" width="1.7109375" style="2" customWidth="1"/>
    <col min="37" max="37" width="14.28125" style="2" customWidth="1"/>
    <col min="38" max="38" width="1.8515625" style="2" customWidth="1"/>
    <col min="39" max="39" width="13.7109375" style="2" customWidth="1"/>
    <col min="40" max="40" width="1.7109375" style="2" customWidth="1"/>
    <col min="41" max="41" width="13.57421875" style="2" customWidth="1"/>
    <col min="42" max="16384" width="9.140625" style="2" customWidth="1"/>
  </cols>
  <sheetData>
    <row r="1" spans="1:45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5" ht="18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ht="18">
      <c r="A3" s="38" t="s">
        <v>55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2:39" ht="18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M4" s="2" t="s">
        <v>74</v>
      </c>
    </row>
    <row r="5" spans="15:39" ht="18">
      <c r="O5" s="1" t="s">
        <v>38</v>
      </c>
      <c r="Q5" s="1" t="s">
        <v>52</v>
      </c>
      <c r="R5" s="1" t="s">
        <v>51</v>
      </c>
      <c r="S5" s="1" t="s">
        <v>60</v>
      </c>
      <c r="T5" s="1"/>
      <c r="U5" s="1" t="s">
        <v>38</v>
      </c>
      <c r="AA5" s="2" t="s">
        <v>65</v>
      </c>
      <c r="AC5" s="2" t="s">
        <v>67</v>
      </c>
      <c r="AK5" s="2" t="s">
        <v>72</v>
      </c>
      <c r="AM5" s="2" t="s">
        <v>75</v>
      </c>
    </row>
    <row r="6" spans="3:41" ht="18">
      <c r="C6" s="3">
        <v>1999</v>
      </c>
      <c r="E6" s="3">
        <v>2000</v>
      </c>
      <c r="G6" s="3">
        <v>2001</v>
      </c>
      <c r="I6" s="3">
        <v>2002</v>
      </c>
      <c r="K6" s="3" t="s">
        <v>56</v>
      </c>
      <c r="M6" s="3" t="s">
        <v>57</v>
      </c>
      <c r="O6" s="13" t="s">
        <v>58</v>
      </c>
      <c r="Q6" s="13" t="s">
        <v>53</v>
      </c>
      <c r="R6" s="13" t="s">
        <v>49</v>
      </c>
      <c r="S6" s="13" t="s">
        <v>61</v>
      </c>
      <c r="T6" s="13"/>
      <c r="U6" s="13" t="s">
        <v>62</v>
      </c>
      <c r="W6" s="16" t="s">
        <v>63</v>
      </c>
      <c r="Y6" s="16" t="s">
        <v>64</v>
      </c>
      <c r="AA6" s="16" t="s">
        <v>66</v>
      </c>
      <c r="AC6" s="16" t="s">
        <v>68</v>
      </c>
      <c r="AE6" s="16" t="s">
        <v>69</v>
      </c>
      <c r="AG6" s="16" t="s">
        <v>70</v>
      </c>
      <c r="AI6" s="16" t="s">
        <v>71</v>
      </c>
      <c r="AK6" s="16" t="s">
        <v>66</v>
      </c>
      <c r="AM6" s="16" t="s">
        <v>76</v>
      </c>
      <c r="AO6" s="16" t="s">
        <v>78</v>
      </c>
    </row>
    <row r="7" spans="2:29" ht="18">
      <c r="B7" s="4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Q7" s="5"/>
      <c r="R7" s="5"/>
      <c r="S7" s="5"/>
      <c r="T7" s="5"/>
      <c r="U7" s="5"/>
      <c r="W7" s="5"/>
      <c r="Y7" s="5"/>
      <c r="AA7" s="5"/>
      <c r="AC7" s="5"/>
    </row>
    <row r="8" spans="2:29" ht="18" hidden="1">
      <c r="B8" s="2" t="s">
        <v>2</v>
      </c>
      <c r="C8" s="5">
        <v>295792</v>
      </c>
      <c r="D8" s="5"/>
      <c r="E8" s="5">
        <v>102943</v>
      </c>
      <c r="F8" s="5"/>
      <c r="G8" s="5">
        <v>481502</v>
      </c>
      <c r="H8" s="5"/>
      <c r="I8" s="5">
        <v>27670</v>
      </c>
      <c r="J8" s="5"/>
      <c r="K8" s="5" t="s">
        <v>38</v>
      </c>
      <c r="L8" s="5"/>
      <c r="M8" s="5"/>
      <c r="N8" s="6"/>
      <c r="O8" s="5"/>
      <c r="Q8" s="5"/>
      <c r="R8" s="5"/>
      <c r="S8" s="5" t="s">
        <v>38</v>
      </c>
      <c r="T8" s="5"/>
      <c r="U8" s="5"/>
      <c r="W8" s="5"/>
      <c r="Y8" s="5"/>
      <c r="AA8" s="5"/>
      <c r="AC8" s="5"/>
    </row>
    <row r="9" spans="3:29" ht="18" hidden="1">
      <c r="C9" s="7"/>
      <c r="D9" s="5"/>
      <c r="E9" s="7"/>
      <c r="F9" s="5"/>
      <c r="G9" s="7"/>
      <c r="H9" s="5"/>
      <c r="I9" s="7"/>
      <c r="J9" s="5"/>
      <c r="K9" s="9"/>
      <c r="L9" s="5"/>
      <c r="M9" s="9"/>
      <c r="N9" s="6"/>
      <c r="O9" s="9"/>
      <c r="Q9" s="9"/>
      <c r="R9" s="9"/>
      <c r="S9" s="9"/>
      <c r="T9" s="9"/>
      <c r="U9" s="9"/>
      <c r="W9" s="9"/>
      <c r="Y9" s="9"/>
      <c r="AA9" s="9"/>
      <c r="AC9" s="9"/>
    </row>
    <row r="10" spans="2:41" ht="18">
      <c r="B10" s="2" t="s">
        <v>3</v>
      </c>
      <c r="C10" s="8">
        <f>SUM(C8:C9)</f>
        <v>295792</v>
      </c>
      <c r="D10" s="5"/>
      <c r="E10" s="8">
        <f>SUM(E8:E9)</f>
        <v>102943</v>
      </c>
      <c r="F10" s="5"/>
      <c r="G10" s="8">
        <f>SUM(G8:G9)</f>
        <v>481502</v>
      </c>
      <c r="H10" s="5"/>
      <c r="I10" s="8">
        <f>SUM(I8:I9)</f>
        <v>27670</v>
      </c>
      <c r="J10" s="5"/>
      <c r="K10" s="9">
        <f>SUM(K8:K9)</f>
        <v>0</v>
      </c>
      <c r="L10" s="9"/>
      <c r="M10" s="9">
        <f>SUM(M8:M9)</f>
        <v>0</v>
      </c>
      <c r="N10" s="17"/>
      <c r="O10" s="9">
        <f>SUM(O8:O9)</f>
        <v>0</v>
      </c>
      <c r="P10" s="18"/>
      <c r="Q10" s="9">
        <f>SUM(Q8:Q9)</f>
        <v>0</v>
      </c>
      <c r="R10" s="9">
        <f>SUM(R8:R9)</f>
        <v>0</v>
      </c>
      <c r="S10" s="9">
        <f>SUM(K10:O10)</f>
        <v>0</v>
      </c>
      <c r="T10" s="9"/>
      <c r="U10" s="9">
        <f>SUM(U8:U9)</f>
        <v>0</v>
      </c>
      <c r="V10" s="18"/>
      <c r="W10" s="9">
        <f>SUM(W8:W9)</f>
        <v>0</v>
      </c>
      <c r="X10" s="18"/>
      <c r="Y10" s="9">
        <f>SUM(Y8:Y9)</f>
        <v>0</v>
      </c>
      <c r="Z10" s="18"/>
      <c r="AA10" s="9">
        <f>SUM(U10:Y10)</f>
        <v>0</v>
      </c>
      <c r="AB10" s="18"/>
      <c r="AC10" s="9">
        <f>S10+AA10</f>
        <v>0</v>
      </c>
      <c r="AE10" s="9">
        <f>SUM(AE8:AE9)</f>
        <v>0</v>
      </c>
      <c r="AG10" s="9">
        <f>SUM(AG8:AG9)</f>
        <v>0</v>
      </c>
      <c r="AI10" s="9">
        <f>SUM(AI8:AI9)</f>
        <v>0</v>
      </c>
      <c r="AK10" s="9">
        <f>SUM(AE10:AI10)</f>
        <v>0</v>
      </c>
      <c r="AM10" s="5">
        <f>AK10+AC10</f>
        <v>0</v>
      </c>
      <c r="AO10" s="9">
        <f>SUM(AO8:AO9)</f>
        <v>0</v>
      </c>
    </row>
    <row r="11" spans="3:41" ht="18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Q11" s="5"/>
      <c r="R11" s="5"/>
      <c r="S11" s="5"/>
      <c r="T11" s="5"/>
      <c r="U11" s="5"/>
      <c r="W11" s="5"/>
      <c r="Y11" s="5"/>
      <c r="AA11" s="5"/>
      <c r="AC11" s="5"/>
      <c r="AE11" s="5"/>
      <c r="AG11" s="5"/>
      <c r="AI11" s="5"/>
      <c r="AK11" s="5"/>
      <c r="AM11" s="5" t="s">
        <v>38</v>
      </c>
      <c r="AO11" s="5"/>
    </row>
    <row r="12" spans="2:41" ht="18">
      <c r="B12" s="4" t="s">
        <v>4</v>
      </c>
      <c r="C12" s="5"/>
      <c r="D12" s="5"/>
      <c r="E12" s="5"/>
      <c r="F12" s="5"/>
      <c r="G12" s="5"/>
      <c r="H12" s="5"/>
      <c r="I12" s="5"/>
      <c r="J12" s="5"/>
      <c r="K12" s="9"/>
      <c r="L12" s="9"/>
      <c r="M12" s="9"/>
      <c r="N12" s="17"/>
      <c r="O12" s="9"/>
      <c r="P12" s="18"/>
      <c r="Q12" s="9"/>
      <c r="R12" s="9"/>
      <c r="S12" s="9"/>
      <c r="T12" s="9"/>
      <c r="U12" s="9"/>
      <c r="V12" s="18"/>
      <c r="W12" s="9"/>
      <c r="X12" s="18"/>
      <c r="Y12" s="9"/>
      <c r="Z12" s="18"/>
      <c r="AA12" s="9"/>
      <c r="AB12" s="18"/>
      <c r="AC12" s="9"/>
      <c r="AE12" s="9"/>
      <c r="AG12" s="9"/>
      <c r="AI12" s="9"/>
      <c r="AK12" s="9"/>
      <c r="AM12" s="5" t="s">
        <v>38</v>
      </c>
      <c r="AO12" s="9"/>
    </row>
    <row r="13" spans="2:41" ht="18" hidden="1">
      <c r="B13" s="2" t="s">
        <v>5</v>
      </c>
      <c r="C13" s="5">
        <v>102970</v>
      </c>
      <c r="D13" s="5"/>
      <c r="E13" s="5">
        <v>74744</v>
      </c>
      <c r="F13" s="5"/>
      <c r="G13" s="5">
        <v>321057</v>
      </c>
      <c r="H13" s="5"/>
      <c r="I13" s="5">
        <v>23183</v>
      </c>
      <c r="J13" s="5"/>
      <c r="K13" s="5" t="s">
        <v>38</v>
      </c>
      <c r="L13" s="5"/>
      <c r="M13" s="5"/>
      <c r="N13" s="6"/>
      <c r="O13" s="5"/>
      <c r="Q13" s="5"/>
      <c r="R13" s="5"/>
      <c r="S13" s="5"/>
      <c r="T13" s="5"/>
      <c r="U13" s="5"/>
      <c r="W13" s="5"/>
      <c r="Y13" s="5"/>
      <c r="AA13" s="5"/>
      <c r="AC13" s="5"/>
      <c r="AE13" s="5"/>
      <c r="AG13" s="5"/>
      <c r="AI13" s="5"/>
      <c r="AK13" s="5"/>
      <c r="AM13" s="5">
        <f>AK13+AC13</f>
        <v>0</v>
      </c>
      <c r="AO13" s="5"/>
    </row>
    <row r="14" spans="2:41" ht="18" hidden="1">
      <c r="B14" s="2" t="s">
        <v>6</v>
      </c>
      <c r="C14" s="5">
        <v>4100</v>
      </c>
      <c r="D14" s="5"/>
      <c r="E14" s="5">
        <v>6056</v>
      </c>
      <c r="F14" s="5"/>
      <c r="G14" s="5">
        <v>459</v>
      </c>
      <c r="H14" s="5"/>
      <c r="I14" s="5">
        <v>1005</v>
      </c>
      <c r="J14" s="5"/>
      <c r="K14" s="5" t="s">
        <v>38</v>
      </c>
      <c r="L14" s="5"/>
      <c r="M14" s="5"/>
      <c r="N14" s="6"/>
      <c r="O14" s="5"/>
      <c r="Q14" s="5"/>
      <c r="R14" s="5"/>
      <c r="S14" s="5"/>
      <c r="T14" s="5"/>
      <c r="U14" s="5"/>
      <c r="W14" s="5"/>
      <c r="Y14" s="5"/>
      <c r="AA14" s="5"/>
      <c r="AC14" s="5"/>
      <c r="AE14" s="5"/>
      <c r="AG14" s="5"/>
      <c r="AI14" s="5"/>
      <c r="AK14" s="5"/>
      <c r="AM14" s="5">
        <f>AK14+AC14</f>
        <v>0</v>
      </c>
      <c r="AO14" s="5"/>
    </row>
    <row r="15" spans="2:41" ht="18" hidden="1">
      <c r="B15" s="2" t="s">
        <v>7</v>
      </c>
      <c r="C15" s="5" t="s">
        <v>38</v>
      </c>
      <c r="D15" s="5"/>
      <c r="E15" s="5">
        <v>69</v>
      </c>
      <c r="F15" s="5"/>
      <c r="G15" s="5"/>
      <c r="H15" s="5"/>
      <c r="I15" s="5"/>
      <c r="J15" s="5"/>
      <c r="K15" s="5"/>
      <c r="L15" s="5"/>
      <c r="M15" s="5"/>
      <c r="N15" s="6"/>
      <c r="O15" s="5"/>
      <c r="Q15" s="5"/>
      <c r="R15" s="5"/>
      <c r="S15" s="5"/>
      <c r="T15" s="5"/>
      <c r="U15" s="5"/>
      <c r="W15" s="5"/>
      <c r="Y15" s="5"/>
      <c r="AA15" s="5"/>
      <c r="AC15" s="5"/>
      <c r="AE15" s="5"/>
      <c r="AG15" s="5"/>
      <c r="AI15" s="5"/>
      <c r="AK15" s="5"/>
      <c r="AM15" s="5">
        <f>AK15+AC15</f>
        <v>0</v>
      </c>
      <c r="AO15" s="5"/>
    </row>
    <row r="16" spans="2:41" ht="18" hidden="1">
      <c r="B16" s="2" t="s">
        <v>8</v>
      </c>
      <c r="C16" s="7">
        <v>2399</v>
      </c>
      <c r="D16" s="5"/>
      <c r="E16" s="7">
        <v>1467</v>
      </c>
      <c r="F16" s="5"/>
      <c r="G16" s="7">
        <v>4951</v>
      </c>
      <c r="H16" s="5"/>
      <c r="I16" s="7">
        <v>980</v>
      </c>
      <c r="J16" s="5"/>
      <c r="K16" s="9"/>
      <c r="L16" s="5"/>
      <c r="M16" s="9"/>
      <c r="N16" s="6"/>
      <c r="O16" s="9"/>
      <c r="Q16" s="9"/>
      <c r="R16" s="9"/>
      <c r="S16" s="9"/>
      <c r="T16" s="9"/>
      <c r="U16" s="9"/>
      <c r="W16" s="9"/>
      <c r="Y16" s="9"/>
      <c r="AA16" s="9"/>
      <c r="AC16" s="9"/>
      <c r="AE16" s="9"/>
      <c r="AG16" s="9"/>
      <c r="AI16" s="9"/>
      <c r="AK16" s="9"/>
      <c r="AM16" s="5">
        <f>AK16+AC16</f>
        <v>0</v>
      </c>
      <c r="AO16" s="9"/>
    </row>
    <row r="17" spans="2:41" ht="18">
      <c r="B17" s="2" t="s">
        <v>9</v>
      </c>
      <c r="C17" s="8">
        <f>SUM(C13:C16)</f>
        <v>109469</v>
      </c>
      <c r="D17" s="5"/>
      <c r="E17" s="8">
        <f>SUM(E13:E16)</f>
        <v>82336</v>
      </c>
      <c r="F17" s="5"/>
      <c r="G17" s="8">
        <f>SUM(G13:G16)</f>
        <v>326467</v>
      </c>
      <c r="H17" s="5"/>
      <c r="I17" s="8">
        <f>SUM(I13:I16)</f>
        <v>25168</v>
      </c>
      <c r="J17" s="5"/>
      <c r="K17" s="7">
        <v>0</v>
      </c>
      <c r="L17" s="9"/>
      <c r="M17" s="7">
        <f>SUM(M13:M16)</f>
        <v>0</v>
      </c>
      <c r="N17" s="17"/>
      <c r="O17" s="7">
        <f>SUM(O13:O16)</f>
        <v>0</v>
      </c>
      <c r="P17" s="18"/>
      <c r="Q17" s="9">
        <f>SUM(Q13:Q16)</f>
        <v>0</v>
      </c>
      <c r="R17" s="9">
        <f>SUM(R13:R16)</f>
        <v>0</v>
      </c>
      <c r="S17" s="7">
        <f>SUM(K17:O17)</f>
        <v>0</v>
      </c>
      <c r="T17" s="9"/>
      <c r="U17" s="7">
        <f>SUM(U13:U16)</f>
        <v>0</v>
      </c>
      <c r="V17" s="18"/>
      <c r="W17" s="7">
        <f>SUM(W13:W16)</f>
        <v>0</v>
      </c>
      <c r="X17" s="18"/>
      <c r="Y17" s="7">
        <f>SUM(Y13:Y16)</f>
        <v>0</v>
      </c>
      <c r="Z17" s="18"/>
      <c r="AA17" s="7">
        <f>SUM(U17:Y17)</f>
        <v>0</v>
      </c>
      <c r="AB17" s="18"/>
      <c r="AC17" s="7">
        <f>S17+AA17</f>
        <v>0</v>
      </c>
      <c r="AE17" s="7">
        <f>SUM(AE13:AE16)</f>
        <v>0</v>
      </c>
      <c r="AG17" s="7">
        <f>SUM(AG13:AG16)</f>
        <v>0</v>
      </c>
      <c r="AI17" s="7">
        <f>SUM(AI13:AI16)</f>
        <v>0</v>
      </c>
      <c r="AK17" s="7">
        <f>SUM(AE17:AI17)</f>
        <v>0</v>
      </c>
      <c r="AM17" s="7">
        <f>AK17+AC17</f>
        <v>0</v>
      </c>
      <c r="AO17" s="7">
        <f>SUM(AO13:AO16)</f>
        <v>0</v>
      </c>
    </row>
    <row r="18" spans="3:41" ht="18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5"/>
      <c r="Q18" s="5"/>
      <c r="R18" s="5"/>
      <c r="S18" s="9"/>
      <c r="T18" s="5"/>
      <c r="U18" s="5"/>
      <c r="W18" s="5"/>
      <c r="Y18" s="5"/>
      <c r="AA18" s="5"/>
      <c r="AC18" s="5"/>
      <c r="AE18" s="5"/>
      <c r="AG18" s="5"/>
      <c r="AI18" s="5"/>
      <c r="AK18" s="5"/>
      <c r="AM18" s="5" t="s">
        <v>38</v>
      </c>
      <c r="AO18" s="5"/>
    </row>
    <row r="19" spans="2:41" ht="18">
      <c r="B19" s="2" t="s">
        <v>10</v>
      </c>
      <c r="C19" s="5">
        <f>C10-C17</f>
        <v>186323</v>
      </c>
      <c r="D19" s="5"/>
      <c r="E19" s="5">
        <f>E10-E17</f>
        <v>20607</v>
      </c>
      <c r="F19" s="5"/>
      <c r="G19" s="5">
        <f>G10-G17</f>
        <v>155035</v>
      </c>
      <c r="H19" s="5"/>
      <c r="I19" s="5">
        <f>I10-I17</f>
        <v>2502</v>
      </c>
      <c r="J19" s="5"/>
      <c r="K19" s="9">
        <f>K10-K17</f>
        <v>0</v>
      </c>
      <c r="L19" s="9"/>
      <c r="M19" s="9">
        <f>M10-M17</f>
        <v>0</v>
      </c>
      <c r="N19" s="17"/>
      <c r="O19" s="9">
        <f>O10-O17</f>
        <v>0</v>
      </c>
      <c r="P19" s="18"/>
      <c r="Q19" s="9">
        <f>Q10-Q17</f>
        <v>0</v>
      </c>
      <c r="R19" s="9">
        <f>R10-R17</f>
        <v>0</v>
      </c>
      <c r="S19" s="9">
        <f>SUM(K19:O19)</f>
        <v>0</v>
      </c>
      <c r="T19" s="9"/>
      <c r="U19" s="9">
        <f>U10-U17</f>
        <v>0</v>
      </c>
      <c r="V19" s="18"/>
      <c r="W19" s="9">
        <f>W10-W17</f>
        <v>0</v>
      </c>
      <c r="X19" s="18"/>
      <c r="Y19" s="9">
        <f>Y10-Y17</f>
        <v>0</v>
      </c>
      <c r="Z19" s="18"/>
      <c r="AA19" s="9">
        <f>SUM(U19:Y19)</f>
        <v>0</v>
      </c>
      <c r="AB19" s="18"/>
      <c r="AC19" s="9">
        <f>S19+AA19</f>
        <v>0</v>
      </c>
      <c r="AE19" s="9">
        <f>AE10-AE17</f>
        <v>0</v>
      </c>
      <c r="AG19" s="9">
        <f>AG10-AG17</f>
        <v>0</v>
      </c>
      <c r="AI19" s="9">
        <f>AI10-AI17</f>
        <v>0</v>
      </c>
      <c r="AK19" s="9">
        <f>SUM(AE19:AI19)</f>
        <v>0</v>
      </c>
      <c r="AM19" s="5">
        <f>AK19+AC19</f>
        <v>0</v>
      </c>
      <c r="AO19" s="9">
        <f>AO10-AO17</f>
        <v>0</v>
      </c>
    </row>
    <row r="20" spans="3:41" ht="18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5"/>
      <c r="Q20" s="5"/>
      <c r="R20" s="5"/>
      <c r="S20" s="5"/>
      <c r="T20" s="5"/>
      <c r="U20" s="5"/>
      <c r="W20" s="5"/>
      <c r="Y20" s="5"/>
      <c r="AA20" s="5"/>
      <c r="AC20" s="5"/>
      <c r="AE20" s="5"/>
      <c r="AG20" s="5"/>
      <c r="AI20" s="5"/>
      <c r="AK20" s="5"/>
      <c r="AM20" s="5" t="s">
        <v>38</v>
      </c>
      <c r="AO20" s="5"/>
    </row>
    <row r="21" spans="2:41" ht="18">
      <c r="B21" s="4" t="s">
        <v>11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5"/>
      <c r="Q21" s="5"/>
      <c r="R21" s="5"/>
      <c r="S21" s="5"/>
      <c r="T21" s="5"/>
      <c r="U21" s="5"/>
      <c r="W21" s="5"/>
      <c r="Y21" s="5"/>
      <c r="AA21" s="5"/>
      <c r="AC21" s="5"/>
      <c r="AE21" s="5"/>
      <c r="AG21" s="5"/>
      <c r="AI21" s="5"/>
      <c r="AK21" s="5"/>
      <c r="AM21" s="5" t="s">
        <v>38</v>
      </c>
      <c r="AO21" s="5"/>
    </row>
    <row r="22" spans="2:41" ht="18">
      <c r="B22" s="14" t="s">
        <v>19</v>
      </c>
      <c r="C22" s="5"/>
      <c r="D22" s="5"/>
      <c r="E22" s="5"/>
      <c r="F22" s="5"/>
      <c r="G22" s="5"/>
      <c r="H22" s="5"/>
      <c r="I22" s="5"/>
      <c r="J22" s="5"/>
      <c r="K22" s="5">
        <v>3333</v>
      </c>
      <c r="L22" s="5"/>
      <c r="M22" s="5">
        <v>3333</v>
      </c>
      <c r="N22" s="6"/>
      <c r="O22" s="5">
        <v>3334</v>
      </c>
      <c r="Q22" s="5" t="s">
        <v>38</v>
      </c>
      <c r="R22" s="5" t="s">
        <v>38</v>
      </c>
      <c r="S22" s="5">
        <f>SUM(K22:O22)</f>
        <v>10000</v>
      </c>
      <c r="T22" s="5"/>
      <c r="U22" s="5">
        <v>3333.34</v>
      </c>
      <c r="W22" s="5">
        <v>3334</v>
      </c>
      <c r="Y22" s="5">
        <v>4000</v>
      </c>
      <c r="AA22" s="5">
        <f aca="true" t="shared" si="0" ref="AA22:AA28">SUM(U22:Y22)</f>
        <v>10667.34</v>
      </c>
      <c r="AC22" s="5">
        <f aca="true" t="shared" si="1" ref="AC22:AC29">S22+AA22</f>
        <v>20667.34</v>
      </c>
      <c r="AE22" s="5">
        <v>4000</v>
      </c>
      <c r="AG22" s="5">
        <v>1667</v>
      </c>
      <c r="AI22" s="5">
        <v>5667</v>
      </c>
      <c r="AK22" s="5">
        <f aca="true" t="shared" si="2" ref="AK22:AK28">SUM(AE22:AI22)</f>
        <v>11334</v>
      </c>
      <c r="AM22" s="5">
        <f aca="true" t="shared" si="3" ref="AM22:AM29">AK22+AC22</f>
        <v>32001.34</v>
      </c>
      <c r="AO22" s="5">
        <v>4000</v>
      </c>
    </row>
    <row r="23" spans="2:41" ht="18">
      <c r="B23" s="14" t="s">
        <v>12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5"/>
      <c r="Q23" s="5"/>
      <c r="R23" s="5"/>
      <c r="S23" s="5"/>
      <c r="T23" s="5"/>
      <c r="U23" s="5"/>
      <c r="W23" s="5"/>
      <c r="Y23" s="5"/>
      <c r="AA23" s="5"/>
      <c r="AC23" s="5"/>
      <c r="AE23" s="5"/>
      <c r="AG23" s="5"/>
      <c r="AI23" s="5">
        <v>90</v>
      </c>
      <c r="AK23" s="5"/>
      <c r="AM23" s="5">
        <f t="shared" si="3"/>
        <v>0</v>
      </c>
      <c r="AO23" s="5" t="s">
        <v>38</v>
      </c>
    </row>
    <row r="24" spans="2:41" ht="18">
      <c r="B24" s="2" t="s">
        <v>13</v>
      </c>
      <c r="C24" s="5">
        <v>11821</v>
      </c>
      <c r="D24" s="5"/>
      <c r="E24" s="5">
        <v>4447</v>
      </c>
      <c r="F24" s="5"/>
      <c r="G24" s="5">
        <v>46072</v>
      </c>
      <c r="H24" s="5"/>
      <c r="I24" s="5">
        <v>30959</v>
      </c>
      <c r="J24" s="5"/>
      <c r="K24" s="5">
        <v>5180</v>
      </c>
      <c r="L24" s="5"/>
      <c r="M24" s="5">
        <v>2200</v>
      </c>
      <c r="N24" s="6"/>
      <c r="O24" s="5">
        <v>18882</v>
      </c>
      <c r="Q24" s="5">
        <v>12033</v>
      </c>
      <c r="R24" s="5">
        <v>12307</v>
      </c>
      <c r="S24" s="5">
        <f aca="true" t="shared" si="4" ref="S24:S29">SUM(K24:O24)</f>
        <v>26262</v>
      </c>
      <c r="T24" s="5"/>
      <c r="U24" s="5">
        <v>17663</v>
      </c>
      <c r="W24" s="5">
        <v>17540</v>
      </c>
      <c r="Y24" s="5">
        <v>10868</v>
      </c>
      <c r="AA24" s="5">
        <f t="shared" si="0"/>
        <v>46071</v>
      </c>
      <c r="AC24" s="5">
        <f t="shared" si="1"/>
        <v>72333</v>
      </c>
      <c r="AE24" s="5">
        <v>6343</v>
      </c>
      <c r="AG24" s="5">
        <v>860</v>
      </c>
      <c r="AI24" s="5">
        <v>1100</v>
      </c>
      <c r="AK24" s="5">
        <f t="shared" si="2"/>
        <v>8303</v>
      </c>
      <c r="AM24" s="5">
        <f t="shared" si="3"/>
        <v>80636</v>
      </c>
      <c r="AO24" s="5" t="s">
        <v>38</v>
      </c>
    </row>
    <row r="25" spans="2:41" ht="18">
      <c r="B25" s="2" t="s">
        <v>14</v>
      </c>
      <c r="C25" s="9">
        <v>17433</v>
      </c>
      <c r="D25" s="5"/>
      <c r="E25" s="9">
        <v>-5225</v>
      </c>
      <c r="F25" s="5"/>
      <c r="G25" s="9">
        <v>8767</v>
      </c>
      <c r="H25" s="5"/>
      <c r="I25" s="9">
        <v>3437</v>
      </c>
      <c r="J25" s="5"/>
      <c r="K25" s="9">
        <v>1041</v>
      </c>
      <c r="L25" s="5"/>
      <c r="M25" s="9">
        <v>25</v>
      </c>
      <c r="N25" s="6"/>
      <c r="O25" s="9">
        <v>2410</v>
      </c>
      <c r="Q25" s="9">
        <v>1686</v>
      </c>
      <c r="R25" s="9">
        <v>2269</v>
      </c>
      <c r="S25" s="5">
        <f t="shared" si="4"/>
        <v>3476</v>
      </c>
      <c r="T25" s="9"/>
      <c r="U25" s="9">
        <v>461</v>
      </c>
      <c r="W25" s="9">
        <v>1305</v>
      </c>
      <c r="Y25" s="9" t="s">
        <v>38</v>
      </c>
      <c r="AA25" s="5">
        <f t="shared" si="0"/>
        <v>1766</v>
      </c>
      <c r="AC25" s="5">
        <f t="shared" si="1"/>
        <v>5242</v>
      </c>
      <c r="AE25" s="9">
        <v>14</v>
      </c>
      <c r="AG25" s="9">
        <v>3745</v>
      </c>
      <c r="AI25" s="9">
        <v>234</v>
      </c>
      <c r="AK25" s="5">
        <f t="shared" si="2"/>
        <v>3993</v>
      </c>
      <c r="AM25" s="5">
        <f t="shared" si="3"/>
        <v>9235</v>
      </c>
      <c r="AO25" s="9">
        <v>166</v>
      </c>
    </row>
    <row r="26" spans="2:41" ht="18">
      <c r="B26" s="2" t="s">
        <v>39</v>
      </c>
      <c r="C26" s="9">
        <v>733</v>
      </c>
      <c r="D26" s="5"/>
      <c r="E26" s="9"/>
      <c r="F26" s="5"/>
      <c r="G26" s="9">
        <v>3475</v>
      </c>
      <c r="H26" s="5"/>
      <c r="I26" s="9"/>
      <c r="J26" s="5"/>
      <c r="K26" s="9" t="s">
        <v>38</v>
      </c>
      <c r="L26" s="5"/>
      <c r="M26" s="9">
        <v>1280</v>
      </c>
      <c r="N26" s="6"/>
      <c r="O26" s="9">
        <v>1471</v>
      </c>
      <c r="Q26" s="9">
        <v>425</v>
      </c>
      <c r="R26" s="9">
        <v>425</v>
      </c>
      <c r="S26" s="5">
        <f t="shared" si="4"/>
        <v>2751</v>
      </c>
      <c r="T26" s="9"/>
      <c r="U26" s="9">
        <v>106</v>
      </c>
      <c r="W26" s="9" t="s">
        <v>38</v>
      </c>
      <c r="Y26" s="9" t="s">
        <v>38</v>
      </c>
      <c r="AA26" s="5">
        <f t="shared" si="0"/>
        <v>106</v>
      </c>
      <c r="AC26" s="5">
        <f t="shared" si="1"/>
        <v>2857</v>
      </c>
      <c r="AE26" s="9" t="s">
        <v>38</v>
      </c>
      <c r="AG26" s="9" t="s">
        <v>38</v>
      </c>
      <c r="AI26" s="9" t="s">
        <v>38</v>
      </c>
      <c r="AK26" s="5">
        <f t="shared" si="2"/>
        <v>0</v>
      </c>
      <c r="AM26" s="5">
        <f t="shared" si="3"/>
        <v>2857</v>
      </c>
      <c r="AN26" s="2" t="s">
        <v>38</v>
      </c>
      <c r="AO26" s="9" t="s">
        <v>38</v>
      </c>
    </row>
    <row r="27" spans="2:41" ht="18">
      <c r="B27" s="2" t="s">
        <v>29</v>
      </c>
      <c r="C27" s="9"/>
      <c r="D27" s="5"/>
      <c r="E27" s="9"/>
      <c r="F27" s="5"/>
      <c r="G27" s="9"/>
      <c r="H27" s="5"/>
      <c r="I27" s="9"/>
      <c r="J27" s="5"/>
      <c r="K27" s="9">
        <v>6938</v>
      </c>
      <c r="L27" s="5"/>
      <c r="M27" s="9">
        <v>69</v>
      </c>
      <c r="N27" s="6"/>
      <c r="O27" s="9">
        <v>10121</v>
      </c>
      <c r="Q27" s="9">
        <v>5417</v>
      </c>
      <c r="R27" s="9">
        <v>6042</v>
      </c>
      <c r="S27" s="5">
        <f t="shared" si="4"/>
        <v>17128</v>
      </c>
      <c r="T27" s="9"/>
      <c r="U27" s="9" t="s">
        <v>38</v>
      </c>
      <c r="W27" s="9" t="s">
        <v>38</v>
      </c>
      <c r="Y27" s="9">
        <v>36</v>
      </c>
      <c r="AA27" s="5">
        <f t="shared" si="0"/>
        <v>36</v>
      </c>
      <c r="AC27" s="5">
        <f t="shared" si="1"/>
        <v>17164</v>
      </c>
      <c r="AE27" s="9">
        <v>300</v>
      </c>
      <c r="AG27" s="9" t="s">
        <v>38</v>
      </c>
      <c r="AI27" s="9" t="s">
        <v>38</v>
      </c>
      <c r="AK27" s="5">
        <f t="shared" si="2"/>
        <v>300</v>
      </c>
      <c r="AM27" s="5">
        <f t="shared" si="3"/>
        <v>17464</v>
      </c>
      <c r="AO27" s="9" t="s">
        <v>38</v>
      </c>
    </row>
    <row r="28" spans="2:41" ht="18">
      <c r="B28" s="2" t="s">
        <v>54</v>
      </c>
      <c r="C28" s="9"/>
      <c r="D28" s="5"/>
      <c r="E28" s="9"/>
      <c r="F28" s="5"/>
      <c r="G28" s="9"/>
      <c r="H28" s="5"/>
      <c r="I28" s="9"/>
      <c r="J28" s="5"/>
      <c r="K28" s="9">
        <v>3976</v>
      </c>
      <c r="L28" s="5"/>
      <c r="M28" s="9">
        <v>630</v>
      </c>
      <c r="N28" s="6"/>
      <c r="O28" s="9"/>
      <c r="Q28" s="9"/>
      <c r="R28" s="9"/>
      <c r="S28" s="7">
        <f t="shared" si="4"/>
        <v>4606</v>
      </c>
      <c r="T28" s="9"/>
      <c r="U28" s="9">
        <v>125</v>
      </c>
      <c r="W28" s="9" t="s">
        <v>38</v>
      </c>
      <c r="Y28" s="9" t="s">
        <v>38</v>
      </c>
      <c r="AA28" s="5">
        <f t="shared" si="0"/>
        <v>125</v>
      </c>
      <c r="AC28" s="7">
        <f t="shared" si="1"/>
        <v>4731</v>
      </c>
      <c r="AE28" s="9" t="s">
        <v>38</v>
      </c>
      <c r="AG28" s="9" t="s">
        <v>38</v>
      </c>
      <c r="AI28" s="9" t="s">
        <v>38</v>
      </c>
      <c r="AK28" s="5">
        <f t="shared" si="2"/>
        <v>0</v>
      </c>
      <c r="AM28" s="7">
        <f t="shared" si="3"/>
        <v>4731</v>
      </c>
      <c r="AO28" s="9" t="s">
        <v>38</v>
      </c>
    </row>
    <row r="29" spans="2:41" ht="18">
      <c r="B29" s="2" t="s">
        <v>15</v>
      </c>
      <c r="C29" s="8">
        <f>SUM(C24:C26)</f>
        <v>29987</v>
      </c>
      <c r="D29" s="5"/>
      <c r="E29" s="8">
        <f>SUM(E24:E26)</f>
        <v>-778</v>
      </c>
      <c r="F29" s="5"/>
      <c r="G29" s="8">
        <f>SUM(G24:G26)</f>
        <v>58314</v>
      </c>
      <c r="H29" s="5"/>
      <c r="I29" s="8">
        <f>SUM(I24:I26)</f>
        <v>34396</v>
      </c>
      <c r="J29" s="5"/>
      <c r="K29" s="8">
        <f>SUM(K22:K28)</f>
        <v>20468</v>
      </c>
      <c r="L29" s="5"/>
      <c r="M29" s="8">
        <f>SUM(M22:M28)</f>
        <v>7537</v>
      </c>
      <c r="N29" s="6"/>
      <c r="O29" s="8">
        <f>SUM(O22:O28)</f>
        <v>36218</v>
      </c>
      <c r="Q29" s="8">
        <f>SUM(Q22:Q28)</f>
        <v>19561</v>
      </c>
      <c r="R29" s="8">
        <f>SUM(R22:R28)</f>
        <v>21043</v>
      </c>
      <c r="S29" s="8">
        <f t="shared" si="4"/>
        <v>64223</v>
      </c>
      <c r="T29" s="8"/>
      <c r="U29" s="8">
        <f>SUM(U22:U28)</f>
        <v>21688.34</v>
      </c>
      <c r="W29" s="8">
        <f>SUM(W22:W28)</f>
        <v>22179</v>
      </c>
      <c r="Y29" s="8">
        <f>SUM(Y22:Y28)</f>
        <v>14904</v>
      </c>
      <c r="AA29" s="8">
        <f>SUM(U29:Y29)</f>
        <v>58771.34</v>
      </c>
      <c r="AC29" s="8">
        <f t="shared" si="1"/>
        <v>122994.34</v>
      </c>
      <c r="AE29" s="8">
        <f>SUM(AE22:AE28)</f>
        <v>10657</v>
      </c>
      <c r="AG29" s="8">
        <f>SUM(AG22:AG28)</f>
        <v>6272</v>
      </c>
      <c r="AI29" s="8">
        <f>SUM(AI22:AI28)</f>
        <v>7091</v>
      </c>
      <c r="AK29" s="8">
        <f>SUM(AE29:AI29)</f>
        <v>24020</v>
      </c>
      <c r="AM29" s="8">
        <f t="shared" si="3"/>
        <v>147014.34</v>
      </c>
      <c r="AO29" s="8">
        <f>SUM(AO22:AO28)</f>
        <v>4166</v>
      </c>
    </row>
    <row r="30" spans="3:41" ht="18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Q30" s="5"/>
      <c r="R30" s="5"/>
      <c r="S30" s="5"/>
      <c r="T30" s="5"/>
      <c r="U30" s="5"/>
      <c r="W30" s="5"/>
      <c r="Y30" s="5"/>
      <c r="AA30" s="5"/>
      <c r="AC30" s="5"/>
      <c r="AE30" s="5"/>
      <c r="AG30" s="5"/>
      <c r="AI30" s="5"/>
      <c r="AK30" s="5"/>
      <c r="AM30" s="5" t="s">
        <v>38</v>
      </c>
      <c r="AO30" s="5"/>
    </row>
    <row r="31" spans="2:41" ht="18">
      <c r="B31" s="4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5"/>
      <c r="Q31" s="5"/>
      <c r="R31" s="5"/>
      <c r="S31" s="5"/>
      <c r="T31" s="5"/>
      <c r="U31" s="5"/>
      <c r="W31" s="5"/>
      <c r="Y31" s="5"/>
      <c r="AA31" s="5"/>
      <c r="AC31" s="5"/>
      <c r="AE31" s="5"/>
      <c r="AG31" s="5"/>
      <c r="AI31" s="5"/>
      <c r="AK31" s="5"/>
      <c r="AM31" s="5" t="s">
        <v>38</v>
      </c>
      <c r="AO31" s="5"/>
    </row>
    <row r="32" spans="2:41" ht="18">
      <c r="B32" s="2" t="s">
        <v>19</v>
      </c>
      <c r="C32" s="5">
        <v>463</v>
      </c>
      <c r="D32" s="5"/>
      <c r="E32" s="5"/>
      <c r="F32" s="5"/>
      <c r="G32" s="5"/>
      <c r="H32" s="5"/>
      <c r="I32" s="5">
        <v>6992</v>
      </c>
      <c r="J32" s="5"/>
      <c r="K32" s="5">
        <v>5583</v>
      </c>
      <c r="L32" s="5"/>
      <c r="M32" s="5">
        <v>5583</v>
      </c>
      <c r="N32" s="6"/>
      <c r="O32" s="5">
        <v>5376</v>
      </c>
      <c r="Q32" s="5"/>
      <c r="R32" s="5"/>
      <c r="S32" s="5">
        <f aca="true" t="shared" si="5" ref="S32:S37">SUM(K32:O32)</f>
        <v>16542</v>
      </c>
      <c r="T32" s="5"/>
      <c r="U32" s="5">
        <v>5583</v>
      </c>
      <c r="W32" s="5">
        <v>5583</v>
      </c>
      <c r="Y32" s="5">
        <v>6250</v>
      </c>
      <c r="AA32" s="5">
        <f aca="true" t="shared" si="6" ref="AA32:AA37">SUM(U32:Y32)</f>
        <v>17416</v>
      </c>
      <c r="AC32" s="5">
        <f aca="true" t="shared" si="7" ref="AC32:AC70">S32+AA32</f>
        <v>33958</v>
      </c>
      <c r="AE32" s="5">
        <v>6250</v>
      </c>
      <c r="AG32" s="5">
        <v>3392</v>
      </c>
      <c r="AI32" s="5">
        <v>8441</v>
      </c>
      <c r="AK32" s="5">
        <f aca="true" t="shared" si="8" ref="AK32:AK37">SUM(AE32:AI32)</f>
        <v>18083</v>
      </c>
      <c r="AM32" s="5">
        <f aca="true" t="shared" si="9" ref="AM32:AM37">AK32+AC32</f>
        <v>52041</v>
      </c>
      <c r="AO32" s="5">
        <v>6250</v>
      </c>
    </row>
    <row r="33" spans="2:41" ht="18">
      <c r="B33" s="2" t="s">
        <v>13</v>
      </c>
      <c r="C33" s="5"/>
      <c r="D33" s="5"/>
      <c r="E33" s="5"/>
      <c r="F33" s="5"/>
      <c r="G33" s="5">
        <v>15488</v>
      </c>
      <c r="H33" s="5"/>
      <c r="I33" s="5">
        <v>6596</v>
      </c>
      <c r="J33" s="5"/>
      <c r="K33" s="5">
        <v>1350</v>
      </c>
      <c r="L33" s="5"/>
      <c r="M33" s="5" t="s">
        <v>38</v>
      </c>
      <c r="N33" s="6"/>
      <c r="O33" s="5">
        <v>2790</v>
      </c>
      <c r="Q33" s="5">
        <v>400</v>
      </c>
      <c r="R33" s="5">
        <v>5400</v>
      </c>
      <c r="S33" s="5">
        <f t="shared" si="5"/>
        <v>4140</v>
      </c>
      <c r="T33" s="5"/>
      <c r="U33" s="5">
        <v>8190</v>
      </c>
      <c r="W33" s="5">
        <v>585</v>
      </c>
      <c r="Y33" s="5">
        <v>715</v>
      </c>
      <c r="AA33" s="5">
        <f t="shared" si="6"/>
        <v>9490</v>
      </c>
      <c r="AC33" s="5">
        <f t="shared" si="7"/>
        <v>13630</v>
      </c>
      <c r="AE33" s="5" t="s">
        <v>38</v>
      </c>
      <c r="AG33" s="5" t="s">
        <v>38</v>
      </c>
      <c r="AI33" s="5" t="s">
        <v>38</v>
      </c>
      <c r="AK33" s="5">
        <f t="shared" si="8"/>
        <v>0</v>
      </c>
      <c r="AM33" s="5">
        <f t="shared" si="9"/>
        <v>13630</v>
      </c>
      <c r="AO33" s="5" t="s">
        <v>38</v>
      </c>
    </row>
    <row r="34" spans="2:41" ht="18">
      <c r="B34" s="2" t="s">
        <v>43</v>
      </c>
      <c r="C34" s="5"/>
      <c r="D34" s="5"/>
      <c r="E34" s="5"/>
      <c r="F34" s="5"/>
      <c r="G34" s="5"/>
      <c r="H34" s="5"/>
      <c r="I34" s="5"/>
      <c r="J34" s="5"/>
      <c r="K34" s="5" t="s">
        <v>38</v>
      </c>
      <c r="L34" s="5"/>
      <c r="M34" s="5">
        <v>2610</v>
      </c>
      <c r="N34" s="6"/>
      <c r="O34" s="5" t="s">
        <v>38</v>
      </c>
      <c r="Q34" s="5" t="s">
        <v>38</v>
      </c>
      <c r="R34" s="5">
        <v>23953</v>
      </c>
      <c r="S34" s="5">
        <f t="shared" si="5"/>
        <v>2610</v>
      </c>
      <c r="T34" s="5"/>
      <c r="U34" s="5" t="s">
        <v>38</v>
      </c>
      <c r="W34" s="5" t="s">
        <v>38</v>
      </c>
      <c r="Y34" s="5" t="s">
        <v>38</v>
      </c>
      <c r="AA34" s="5">
        <v>0</v>
      </c>
      <c r="AC34" s="5">
        <f t="shared" si="7"/>
        <v>2610</v>
      </c>
      <c r="AE34" s="5" t="s">
        <v>38</v>
      </c>
      <c r="AG34" s="5" t="s">
        <v>38</v>
      </c>
      <c r="AI34" s="5" t="s">
        <v>38</v>
      </c>
      <c r="AK34" s="5">
        <v>0</v>
      </c>
      <c r="AM34" s="5">
        <f t="shared" si="9"/>
        <v>2610</v>
      </c>
      <c r="AO34" s="5" t="s">
        <v>38</v>
      </c>
    </row>
    <row r="35" spans="2:41" ht="18">
      <c r="B35" s="2" t="s">
        <v>17</v>
      </c>
      <c r="C35" s="9">
        <v>4092</v>
      </c>
      <c r="D35" s="5"/>
      <c r="E35" s="9">
        <v>11214</v>
      </c>
      <c r="F35" s="5"/>
      <c r="G35" s="9">
        <v>44580</v>
      </c>
      <c r="H35" s="5"/>
      <c r="I35" s="9">
        <v>2188</v>
      </c>
      <c r="J35" s="5"/>
      <c r="K35" s="9" t="s">
        <v>38</v>
      </c>
      <c r="L35" s="5"/>
      <c r="M35" s="9">
        <v>9973</v>
      </c>
      <c r="N35" s="6"/>
      <c r="O35" s="9">
        <v>2298</v>
      </c>
      <c r="Q35" s="9" t="s">
        <v>38</v>
      </c>
      <c r="R35" s="9">
        <v>682</v>
      </c>
      <c r="S35" s="5">
        <f t="shared" si="5"/>
        <v>12271</v>
      </c>
      <c r="T35" s="9"/>
      <c r="U35" s="9">
        <v>4880</v>
      </c>
      <c r="W35" s="9">
        <v>91</v>
      </c>
      <c r="Y35" s="9">
        <v>750</v>
      </c>
      <c r="AA35" s="5">
        <f t="shared" si="6"/>
        <v>5721</v>
      </c>
      <c r="AC35" s="5">
        <f t="shared" si="7"/>
        <v>17992</v>
      </c>
      <c r="AE35" s="9">
        <v>318</v>
      </c>
      <c r="AG35" s="9" t="s">
        <v>38</v>
      </c>
      <c r="AI35" s="9">
        <v>3000</v>
      </c>
      <c r="AK35" s="5">
        <f t="shared" si="8"/>
        <v>3318</v>
      </c>
      <c r="AM35" s="5">
        <f t="shared" si="9"/>
        <v>21310</v>
      </c>
      <c r="AO35" s="9">
        <v>668</v>
      </c>
    </row>
    <row r="36" spans="2:41" ht="18">
      <c r="B36" s="2" t="s">
        <v>29</v>
      </c>
      <c r="C36" s="7"/>
      <c r="D36" s="5"/>
      <c r="E36" s="7"/>
      <c r="F36" s="5"/>
      <c r="G36" s="7">
        <v>895</v>
      </c>
      <c r="H36" s="5"/>
      <c r="I36" s="7">
        <v>317</v>
      </c>
      <c r="J36" s="5"/>
      <c r="K36" s="7">
        <v>4045</v>
      </c>
      <c r="L36" s="5"/>
      <c r="M36" s="10">
        <v>2487</v>
      </c>
      <c r="N36" s="6"/>
      <c r="O36" s="10">
        <v>4548</v>
      </c>
      <c r="Q36" s="10">
        <v>955</v>
      </c>
      <c r="R36" s="10">
        <v>2044</v>
      </c>
      <c r="S36" s="7">
        <f t="shared" si="5"/>
        <v>11080</v>
      </c>
      <c r="T36" s="10"/>
      <c r="U36" s="10">
        <v>1756</v>
      </c>
      <c r="W36" s="10">
        <v>3976</v>
      </c>
      <c r="Y36" s="10">
        <v>2240</v>
      </c>
      <c r="AA36" s="7">
        <f t="shared" si="6"/>
        <v>7972</v>
      </c>
      <c r="AC36" s="7">
        <f t="shared" si="7"/>
        <v>19052</v>
      </c>
      <c r="AE36" s="10">
        <v>706</v>
      </c>
      <c r="AG36" s="10">
        <v>1869</v>
      </c>
      <c r="AI36" s="10">
        <v>1787</v>
      </c>
      <c r="AK36" s="7">
        <f t="shared" si="8"/>
        <v>4362</v>
      </c>
      <c r="AM36" s="7">
        <f t="shared" si="9"/>
        <v>23414</v>
      </c>
      <c r="AO36" s="10">
        <v>430</v>
      </c>
    </row>
    <row r="37" spans="2:41" ht="18">
      <c r="B37" s="2" t="s">
        <v>34</v>
      </c>
      <c r="C37" s="8">
        <f>SUM(C32:C35)</f>
        <v>4555</v>
      </c>
      <c r="D37" s="5"/>
      <c r="E37" s="8">
        <f>SUM(E32:E35)</f>
        <v>11214</v>
      </c>
      <c r="F37" s="5"/>
      <c r="G37" s="8">
        <f>SUM(G32:G36)</f>
        <v>60963</v>
      </c>
      <c r="H37" s="5"/>
      <c r="I37" s="8">
        <f>SUM(I32:I36)</f>
        <v>16093</v>
      </c>
      <c r="J37" s="5"/>
      <c r="K37" s="8">
        <f>SUM(K32:K36)</f>
        <v>10978</v>
      </c>
      <c r="L37" s="5"/>
      <c r="M37" s="8">
        <f>SUM(M32:M36)</f>
        <v>20653</v>
      </c>
      <c r="N37" s="6"/>
      <c r="O37" s="8">
        <f>SUM(O32:O36)</f>
        <v>15012</v>
      </c>
      <c r="Q37" s="8">
        <f>SUM(Q32:Q36)</f>
        <v>1355</v>
      </c>
      <c r="R37" s="8">
        <f>SUM(R32:R36)</f>
        <v>32079</v>
      </c>
      <c r="S37" s="8">
        <f t="shared" si="5"/>
        <v>46643</v>
      </c>
      <c r="T37" s="8"/>
      <c r="U37" s="8">
        <f>SUM(U32:U36)</f>
        <v>20409</v>
      </c>
      <c r="W37" s="8">
        <f>SUM(W32:W36)</f>
        <v>10235</v>
      </c>
      <c r="Y37" s="8">
        <f>SUM(Y32:Y36)</f>
        <v>9955</v>
      </c>
      <c r="AA37" s="8">
        <f t="shared" si="6"/>
        <v>40599</v>
      </c>
      <c r="AC37" s="8">
        <f t="shared" si="7"/>
        <v>87242</v>
      </c>
      <c r="AE37" s="8">
        <f>SUM(AE32:AE36)</f>
        <v>7274</v>
      </c>
      <c r="AG37" s="8">
        <f>SUM(AG32:AG36)</f>
        <v>5261</v>
      </c>
      <c r="AI37" s="8">
        <f>SUM(AI32:AI36)</f>
        <v>13228</v>
      </c>
      <c r="AK37" s="8">
        <f t="shared" si="8"/>
        <v>25763</v>
      </c>
      <c r="AM37" s="8">
        <f t="shared" si="9"/>
        <v>113005</v>
      </c>
      <c r="AO37" s="8">
        <f>SUM(AO32:AO36)</f>
        <v>7348</v>
      </c>
    </row>
    <row r="38" spans="3:41" ht="18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5"/>
      <c r="Q38" s="5"/>
      <c r="R38" s="5"/>
      <c r="S38" s="5"/>
      <c r="T38" s="5"/>
      <c r="U38" s="5"/>
      <c r="W38" s="5"/>
      <c r="Y38" s="5"/>
      <c r="AA38" s="5"/>
      <c r="AC38" s="5" t="s">
        <v>38</v>
      </c>
      <c r="AE38" s="5"/>
      <c r="AG38" s="5"/>
      <c r="AI38" s="5"/>
      <c r="AK38" s="5"/>
      <c r="AM38" s="5" t="s">
        <v>38</v>
      </c>
      <c r="AO38" s="5"/>
    </row>
    <row r="39" spans="2:41" ht="18">
      <c r="B39" s="4" t="s">
        <v>18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5"/>
      <c r="Q39" s="5"/>
      <c r="R39" s="5"/>
      <c r="S39" s="5"/>
      <c r="T39" s="5"/>
      <c r="U39" s="5"/>
      <c r="W39" s="5"/>
      <c r="Y39" s="5"/>
      <c r="AA39" s="5"/>
      <c r="AC39" s="5" t="s">
        <v>38</v>
      </c>
      <c r="AE39" s="5"/>
      <c r="AG39" s="5"/>
      <c r="AI39" s="5"/>
      <c r="AK39" s="5"/>
      <c r="AM39" s="5" t="s">
        <v>38</v>
      </c>
      <c r="AO39" s="5"/>
    </row>
    <row r="40" spans="2:41" ht="18">
      <c r="B40" s="2" t="s">
        <v>19</v>
      </c>
      <c r="C40" s="5">
        <v>61192</v>
      </c>
      <c r="D40" s="5"/>
      <c r="E40" s="5">
        <v>0</v>
      </c>
      <c r="F40" s="5"/>
      <c r="G40" s="5">
        <v>0</v>
      </c>
      <c r="H40" s="5"/>
      <c r="I40" s="5">
        <v>82499</v>
      </c>
      <c r="J40" s="5"/>
      <c r="K40" s="5">
        <v>4372</v>
      </c>
      <c r="L40" s="5"/>
      <c r="M40" s="5">
        <v>6456</v>
      </c>
      <c r="N40" s="6"/>
      <c r="O40" s="5">
        <v>20438</v>
      </c>
      <c r="Q40" s="5">
        <v>82500</v>
      </c>
      <c r="R40" s="5">
        <v>123750</v>
      </c>
      <c r="S40" s="5">
        <f aca="true" t="shared" si="10" ref="S40:S61">SUM(K40:O40)</f>
        <v>31266</v>
      </c>
      <c r="T40" s="5"/>
      <c r="U40" s="5">
        <v>16702</v>
      </c>
      <c r="W40" s="5">
        <v>14977</v>
      </c>
      <c r="Y40" s="5">
        <v>13500</v>
      </c>
      <c r="AA40" s="5">
        <f aca="true" t="shared" si="11" ref="AA40:AA70">SUM(U40:Y40)</f>
        <v>45179</v>
      </c>
      <c r="AC40" s="5">
        <f t="shared" si="7"/>
        <v>76445</v>
      </c>
      <c r="AE40" s="5">
        <v>11000</v>
      </c>
      <c r="AG40" s="5">
        <v>2650</v>
      </c>
      <c r="AI40" s="5">
        <v>5684</v>
      </c>
      <c r="AK40" s="5">
        <f aca="true" t="shared" si="12" ref="AK40:AK70">SUM(AE40:AI40)</f>
        <v>19334</v>
      </c>
      <c r="AM40" s="5">
        <f aca="true" t="shared" si="13" ref="AM40:AM61">AK40+AC40</f>
        <v>95779</v>
      </c>
      <c r="AO40" s="5">
        <v>3500</v>
      </c>
    </row>
    <row r="41" spans="2:41" ht="18">
      <c r="B41" s="2" t="s">
        <v>12</v>
      </c>
      <c r="C41" s="5">
        <v>2208</v>
      </c>
      <c r="D41" s="5"/>
      <c r="E41" s="5">
        <v>4271</v>
      </c>
      <c r="F41" s="5"/>
      <c r="G41" s="5">
        <v>3696</v>
      </c>
      <c r="H41" s="5"/>
      <c r="I41" s="5">
        <v>11196</v>
      </c>
      <c r="J41" s="5"/>
      <c r="K41" s="5">
        <v>1095</v>
      </c>
      <c r="L41" s="5"/>
      <c r="M41" s="5">
        <v>3326</v>
      </c>
      <c r="N41" s="6"/>
      <c r="O41" s="5">
        <v>2868</v>
      </c>
      <c r="Q41" s="5" t="s">
        <v>38</v>
      </c>
      <c r="R41" s="5">
        <v>1421</v>
      </c>
      <c r="S41" s="5">
        <f t="shared" si="10"/>
        <v>7289</v>
      </c>
      <c r="T41" s="5"/>
      <c r="U41" s="5">
        <v>2046</v>
      </c>
      <c r="W41" s="5">
        <v>3719</v>
      </c>
      <c r="Y41" s="5">
        <v>944</v>
      </c>
      <c r="AA41" s="5">
        <f t="shared" si="11"/>
        <v>6709</v>
      </c>
      <c r="AC41" s="5">
        <f t="shared" si="7"/>
        <v>13998</v>
      </c>
      <c r="AE41" s="5">
        <v>2073</v>
      </c>
      <c r="AG41" s="5">
        <v>2900</v>
      </c>
      <c r="AI41" s="5">
        <v>1244</v>
      </c>
      <c r="AK41" s="5">
        <f t="shared" si="12"/>
        <v>6217</v>
      </c>
      <c r="AM41" s="5">
        <f t="shared" si="13"/>
        <v>20215</v>
      </c>
      <c r="AO41" s="5">
        <v>220</v>
      </c>
    </row>
    <row r="42" spans="2:41" ht="18">
      <c r="B42" s="2" t="s">
        <v>20</v>
      </c>
      <c r="C42" s="5" t="s">
        <v>38</v>
      </c>
      <c r="D42" s="5"/>
      <c r="E42" s="5">
        <v>72762</v>
      </c>
      <c r="F42" s="5"/>
      <c r="G42" s="5">
        <v>107600</v>
      </c>
      <c r="H42" s="5"/>
      <c r="I42" s="5">
        <v>15604</v>
      </c>
      <c r="J42" s="5"/>
      <c r="K42" s="5">
        <v>1000</v>
      </c>
      <c r="L42" s="5"/>
      <c r="M42" s="5" t="s">
        <v>38</v>
      </c>
      <c r="N42" s="6"/>
      <c r="O42" s="5">
        <v>3000</v>
      </c>
      <c r="Q42" s="5" t="s">
        <v>38</v>
      </c>
      <c r="R42" s="5">
        <v>5500</v>
      </c>
      <c r="S42" s="5">
        <f t="shared" si="10"/>
        <v>4000</v>
      </c>
      <c r="T42" s="5"/>
      <c r="U42" s="5" t="s">
        <v>38</v>
      </c>
      <c r="W42" s="5" t="s">
        <v>38</v>
      </c>
      <c r="Y42" s="5" t="s">
        <v>38</v>
      </c>
      <c r="AA42" s="5">
        <v>0</v>
      </c>
      <c r="AC42" s="5">
        <f t="shared" si="7"/>
        <v>4000</v>
      </c>
      <c r="AE42" s="5" t="s">
        <v>38</v>
      </c>
      <c r="AG42" s="5" t="s">
        <v>38</v>
      </c>
      <c r="AI42" s="5" t="s">
        <v>38</v>
      </c>
      <c r="AK42" s="5">
        <v>0</v>
      </c>
      <c r="AM42" s="5">
        <f t="shared" si="13"/>
        <v>4000</v>
      </c>
      <c r="AO42" s="5" t="s">
        <v>38</v>
      </c>
    </row>
    <row r="43" spans="2:41" ht="18">
      <c r="B43" s="2" t="s">
        <v>21</v>
      </c>
      <c r="C43" s="5">
        <v>5985</v>
      </c>
      <c r="D43" s="5"/>
      <c r="E43" s="5">
        <v>665</v>
      </c>
      <c r="F43" s="5"/>
      <c r="G43" s="5">
        <v>10640</v>
      </c>
      <c r="H43" s="5"/>
      <c r="I43" s="5">
        <v>10300</v>
      </c>
      <c r="J43" s="5"/>
      <c r="K43" s="5">
        <v>1500</v>
      </c>
      <c r="L43" s="5"/>
      <c r="M43" s="5" t="s">
        <v>38</v>
      </c>
      <c r="N43" s="6"/>
      <c r="O43" s="5">
        <v>1500</v>
      </c>
      <c r="Q43" s="5">
        <v>12600</v>
      </c>
      <c r="R43" s="5">
        <v>15994</v>
      </c>
      <c r="S43" s="5">
        <f t="shared" si="10"/>
        <v>3000</v>
      </c>
      <c r="T43" s="5"/>
      <c r="U43" s="5">
        <v>1500</v>
      </c>
      <c r="W43" s="5">
        <v>1500</v>
      </c>
      <c r="Y43" s="5">
        <v>1500</v>
      </c>
      <c r="AA43" s="5">
        <f t="shared" si="11"/>
        <v>4500</v>
      </c>
      <c r="AC43" s="5">
        <f t="shared" si="7"/>
        <v>7500</v>
      </c>
      <c r="AE43" s="5">
        <v>1500</v>
      </c>
      <c r="AG43" s="5">
        <v>1500</v>
      </c>
      <c r="AI43" s="5">
        <v>1500</v>
      </c>
      <c r="AK43" s="5">
        <f t="shared" si="12"/>
        <v>4500</v>
      </c>
      <c r="AM43" s="5">
        <f t="shared" si="13"/>
        <v>12000</v>
      </c>
      <c r="AO43" s="5">
        <v>1650</v>
      </c>
    </row>
    <row r="44" spans="2:41" ht="18">
      <c r="B44" s="2" t="s">
        <v>59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5">
        <v>131</v>
      </c>
      <c r="Q44" s="5"/>
      <c r="R44" s="5"/>
      <c r="S44" s="5">
        <f t="shared" si="10"/>
        <v>131</v>
      </c>
      <c r="T44" s="5"/>
      <c r="U44" s="5"/>
      <c r="W44" s="5"/>
      <c r="Y44" s="5"/>
      <c r="AA44" s="5">
        <f t="shared" si="11"/>
        <v>0</v>
      </c>
      <c r="AC44" s="5">
        <f t="shared" si="7"/>
        <v>131</v>
      </c>
      <c r="AE44" s="5"/>
      <c r="AG44" s="5"/>
      <c r="AI44" s="5"/>
      <c r="AK44" s="5">
        <f t="shared" si="12"/>
        <v>0</v>
      </c>
      <c r="AM44" s="5">
        <f t="shared" si="13"/>
        <v>131</v>
      </c>
      <c r="AO44" s="5"/>
    </row>
    <row r="45" spans="2:41" ht="18">
      <c r="B45" s="2" t="s">
        <v>47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440</v>
      </c>
      <c r="N45" s="6"/>
      <c r="O45" s="5">
        <v>7</v>
      </c>
      <c r="Q45" s="5">
        <v>1292</v>
      </c>
      <c r="R45" s="5">
        <v>2133</v>
      </c>
      <c r="S45" s="5">
        <f t="shared" si="10"/>
        <v>447</v>
      </c>
      <c r="T45" s="5"/>
      <c r="U45" s="5">
        <v>274</v>
      </c>
      <c r="W45" s="5">
        <v>239</v>
      </c>
      <c r="Y45" s="5">
        <v>294</v>
      </c>
      <c r="AA45" s="5">
        <f t="shared" si="11"/>
        <v>807</v>
      </c>
      <c r="AC45" s="5">
        <f t="shared" si="7"/>
        <v>1254</v>
      </c>
      <c r="AE45" s="5">
        <v>360</v>
      </c>
      <c r="AG45" s="5">
        <v>250</v>
      </c>
      <c r="AI45" s="5">
        <v>154</v>
      </c>
      <c r="AK45" s="5">
        <f t="shared" si="12"/>
        <v>764</v>
      </c>
      <c r="AM45" s="5">
        <f t="shared" si="13"/>
        <v>2018</v>
      </c>
      <c r="AO45" s="5">
        <v>28</v>
      </c>
    </row>
    <row r="46" spans="2:41" ht="18">
      <c r="B46" s="2" t="s">
        <v>22</v>
      </c>
      <c r="C46" s="5">
        <v>2627</v>
      </c>
      <c r="D46" s="5"/>
      <c r="E46" s="5">
        <v>184</v>
      </c>
      <c r="F46" s="5"/>
      <c r="G46" s="5"/>
      <c r="H46" s="5"/>
      <c r="I46" s="5">
        <v>240</v>
      </c>
      <c r="J46" s="5"/>
      <c r="K46" s="5">
        <v>796</v>
      </c>
      <c r="L46" s="5"/>
      <c r="M46" s="5">
        <v>366</v>
      </c>
      <c r="N46" s="6"/>
      <c r="O46" s="5">
        <v>168</v>
      </c>
      <c r="Q46" s="5">
        <v>147</v>
      </c>
      <c r="R46" s="5">
        <v>147</v>
      </c>
      <c r="S46" s="5">
        <f t="shared" si="10"/>
        <v>1330</v>
      </c>
      <c r="T46" s="5"/>
      <c r="U46" s="5">
        <v>108</v>
      </c>
      <c r="W46" s="5" t="s">
        <v>38</v>
      </c>
      <c r="Y46" s="5" t="s">
        <v>38</v>
      </c>
      <c r="AA46" s="5">
        <f t="shared" si="11"/>
        <v>108</v>
      </c>
      <c r="AC46" s="5">
        <f t="shared" si="7"/>
        <v>1438</v>
      </c>
      <c r="AE46" s="5">
        <v>10</v>
      </c>
      <c r="AG46" s="5" t="s">
        <v>38</v>
      </c>
      <c r="AI46" s="5" t="s">
        <v>38</v>
      </c>
      <c r="AK46" s="5">
        <f t="shared" si="12"/>
        <v>10</v>
      </c>
      <c r="AM46" s="5">
        <f t="shared" si="13"/>
        <v>1448</v>
      </c>
      <c r="AO46" s="5">
        <v>49</v>
      </c>
    </row>
    <row r="47" spans="2:41" ht="18">
      <c r="B47" s="2" t="s">
        <v>23</v>
      </c>
      <c r="C47" s="5">
        <v>7087</v>
      </c>
      <c r="D47" s="5"/>
      <c r="E47" s="5">
        <v>8881</v>
      </c>
      <c r="F47" s="5"/>
      <c r="G47" s="5">
        <v>10647</v>
      </c>
      <c r="H47" s="5"/>
      <c r="I47" s="5">
        <v>10975</v>
      </c>
      <c r="J47" s="5"/>
      <c r="K47" s="5">
        <v>1001</v>
      </c>
      <c r="L47" s="5"/>
      <c r="M47" s="5">
        <v>1136</v>
      </c>
      <c r="N47" s="6"/>
      <c r="O47" s="5">
        <v>253</v>
      </c>
      <c r="Q47" s="5">
        <v>3567</v>
      </c>
      <c r="R47" s="5">
        <v>7406</v>
      </c>
      <c r="S47" s="5">
        <f t="shared" si="10"/>
        <v>2390</v>
      </c>
      <c r="T47" s="5"/>
      <c r="U47" s="5">
        <v>815</v>
      </c>
      <c r="W47" s="5">
        <v>1034</v>
      </c>
      <c r="Y47" s="5">
        <v>464</v>
      </c>
      <c r="AA47" s="5">
        <f t="shared" si="11"/>
        <v>2313</v>
      </c>
      <c r="AC47" s="5">
        <f t="shared" si="7"/>
        <v>4703</v>
      </c>
      <c r="AE47" s="5">
        <v>447</v>
      </c>
      <c r="AG47" s="5">
        <v>772</v>
      </c>
      <c r="AI47" s="5">
        <v>352</v>
      </c>
      <c r="AK47" s="5">
        <f t="shared" si="12"/>
        <v>1571</v>
      </c>
      <c r="AM47" s="5">
        <f t="shared" si="13"/>
        <v>6274</v>
      </c>
      <c r="AO47" s="5">
        <v>398</v>
      </c>
    </row>
    <row r="48" spans="2:41" ht="18">
      <c r="B48" s="2" t="s">
        <v>24</v>
      </c>
      <c r="C48" s="5">
        <v>150</v>
      </c>
      <c r="D48" s="5"/>
      <c r="E48" s="5">
        <v>1075</v>
      </c>
      <c r="F48" s="5"/>
      <c r="G48" s="5">
        <v>24379</v>
      </c>
      <c r="H48" s="5"/>
      <c r="I48" s="5">
        <v>10960</v>
      </c>
      <c r="J48" s="5"/>
      <c r="K48" s="5">
        <v>37520</v>
      </c>
      <c r="L48" s="5"/>
      <c r="M48" s="5" t="s">
        <v>38</v>
      </c>
      <c r="N48" s="6"/>
      <c r="O48" s="5">
        <v>11151</v>
      </c>
      <c r="Q48" s="5">
        <v>33885</v>
      </c>
      <c r="R48" s="5">
        <v>33885</v>
      </c>
      <c r="S48" s="5">
        <f t="shared" si="10"/>
        <v>48671</v>
      </c>
      <c r="T48" s="5"/>
      <c r="U48" s="5">
        <v>15732</v>
      </c>
      <c r="W48" s="5">
        <v>12851</v>
      </c>
      <c r="Y48" s="5">
        <v>8452</v>
      </c>
      <c r="AA48" s="5">
        <f t="shared" si="11"/>
        <v>37035</v>
      </c>
      <c r="AC48" s="5">
        <f t="shared" si="7"/>
        <v>85706</v>
      </c>
      <c r="AE48" s="5">
        <v>-9920</v>
      </c>
      <c r="AG48" s="5">
        <v>7660</v>
      </c>
      <c r="AI48" s="5">
        <v>708</v>
      </c>
      <c r="AK48" s="5">
        <f t="shared" si="12"/>
        <v>-1552</v>
      </c>
      <c r="AM48" s="5">
        <f t="shared" si="13"/>
        <v>84154</v>
      </c>
      <c r="AO48" s="5" t="s">
        <v>38</v>
      </c>
    </row>
    <row r="49" spans="2:41" ht="18">
      <c r="B49" s="2" t="s">
        <v>40</v>
      </c>
      <c r="C49" s="5">
        <v>5676</v>
      </c>
      <c r="D49" s="5"/>
      <c r="E49" s="5"/>
      <c r="F49" s="5"/>
      <c r="G49" s="5">
        <v>369</v>
      </c>
      <c r="H49" s="5"/>
      <c r="I49" s="5">
        <v>850</v>
      </c>
      <c r="J49" s="5"/>
      <c r="K49" s="5">
        <v>3341</v>
      </c>
      <c r="L49" s="5"/>
      <c r="M49" s="5">
        <v>50</v>
      </c>
      <c r="N49" s="6"/>
      <c r="O49" s="5">
        <v>5628</v>
      </c>
      <c r="Q49" s="5">
        <v>1825</v>
      </c>
      <c r="R49" s="5">
        <v>1925</v>
      </c>
      <c r="S49" s="5">
        <f t="shared" si="10"/>
        <v>9019</v>
      </c>
      <c r="T49" s="5"/>
      <c r="U49" s="5">
        <v>998</v>
      </c>
      <c r="W49" s="5">
        <v>1325</v>
      </c>
      <c r="Y49" s="5">
        <v>2906</v>
      </c>
      <c r="AA49" s="5">
        <f t="shared" si="11"/>
        <v>5229</v>
      </c>
      <c r="AC49" s="5">
        <f t="shared" si="7"/>
        <v>14248</v>
      </c>
      <c r="AE49" s="5">
        <v>1685</v>
      </c>
      <c r="AG49" s="5">
        <v>121</v>
      </c>
      <c r="AI49" s="5">
        <v>78</v>
      </c>
      <c r="AK49" s="5">
        <f t="shared" si="12"/>
        <v>1884</v>
      </c>
      <c r="AM49" s="5">
        <f t="shared" si="13"/>
        <v>16132</v>
      </c>
      <c r="AO49" s="5">
        <v>45</v>
      </c>
    </row>
    <row r="50" spans="2:41" ht="18">
      <c r="B50" s="2" t="s">
        <v>73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5"/>
      <c r="Q50" s="5"/>
      <c r="R50" s="5"/>
      <c r="S50" s="5"/>
      <c r="T50" s="5"/>
      <c r="U50" s="5"/>
      <c r="W50" s="5"/>
      <c r="Y50" s="5"/>
      <c r="AA50" s="5"/>
      <c r="AC50" s="5"/>
      <c r="AE50" s="5"/>
      <c r="AG50" s="5">
        <v>791</v>
      </c>
      <c r="AI50" s="5">
        <v>169</v>
      </c>
      <c r="AK50" s="5"/>
      <c r="AM50" s="5">
        <f t="shared" si="13"/>
        <v>0</v>
      </c>
      <c r="AO50" s="5">
        <v>925</v>
      </c>
    </row>
    <row r="51" spans="2:41" ht="18">
      <c r="B51" s="2" t="s">
        <v>25</v>
      </c>
      <c r="C51" s="5">
        <v>935</v>
      </c>
      <c r="D51" s="5"/>
      <c r="E51" s="5">
        <v>838</v>
      </c>
      <c r="F51" s="5"/>
      <c r="G51" s="5">
        <v>805</v>
      </c>
      <c r="H51" s="5"/>
      <c r="I51" s="5">
        <v>2042</v>
      </c>
      <c r="J51" s="5"/>
      <c r="K51" s="5">
        <v>1617</v>
      </c>
      <c r="L51" s="5"/>
      <c r="M51" s="5">
        <v>172</v>
      </c>
      <c r="N51" s="6"/>
      <c r="O51" s="5">
        <v>185</v>
      </c>
      <c r="Q51" s="5">
        <v>820</v>
      </c>
      <c r="R51" s="5">
        <v>2541</v>
      </c>
      <c r="S51" s="5">
        <f t="shared" si="10"/>
        <v>1974</v>
      </c>
      <c r="T51" s="5"/>
      <c r="U51" s="5">
        <v>1665</v>
      </c>
      <c r="W51" s="5">
        <v>308</v>
      </c>
      <c r="Y51" s="5" t="s">
        <v>38</v>
      </c>
      <c r="AA51" s="5">
        <f t="shared" si="11"/>
        <v>1973</v>
      </c>
      <c r="AC51" s="5">
        <f t="shared" si="7"/>
        <v>3947</v>
      </c>
      <c r="AE51" s="5">
        <v>121</v>
      </c>
      <c r="AG51" s="5">
        <v>182</v>
      </c>
      <c r="AI51" s="5" t="s">
        <v>38</v>
      </c>
      <c r="AK51" s="5">
        <f t="shared" si="12"/>
        <v>303</v>
      </c>
      <c r="AM51" s="5">
        <f t="shared" si="13"/>
        <v>4250</v>
      </c>
      <c r="AO51" s="5">
        <v>256</v>
      </c>
    </row>
    <row r="52" spans="2:41" ht="18">
      <c r="B52" s="2" t="s">
        <v>26</v>
      </c>
      <c r="C52" s="5">
        <v>4949</v>
      </c>
      <c r="D52" s="5"/>
      <c r="E52" s="5">
        <v>1498</v>
      </c>
      <c r="F52" s="5"/>
      <c r="G52" s="5">
        <v>6072</v>
      </c>
      <c r="H52" s="5"/>
      <c r="I52" s="5">
        <v>2343</v>
      </c>
      <c r="J52" s="5"/>
      <c r="K52" s="5">
        <v>1423</v>
      </c>
      <c r="L52" s="5"/>
      <c r="M52" s="5">
        <v>1483</v>
      </c>
      <c r="N52" s="6"/>
      <c r="O52" s="5">
        <v>648</v>
      </c>
      <c r="Q52" s="5">
        <v>2916</v>
      </c>
      <c r="R52" s="5">
        <v>7522</v>
      </c>
      <c r="S52" s="5">
        <f t="shared" si="10"/>
        <v>3554</v>
      </c>
      <c r="T52" s="5"/>
      <c r="U52" s="5">
        <v>1307</v>
      </c>
      <c r="W52" s="5">
        <v>98</v>
      </c>
      <c r="Y52" s="5">
        <v>1323</v>
      </c>
      <c r="AA52" s="5">
        <f t="shared" si="11"/>
        <v>2728</v>
      </c>
      <c r="AC52" s="5">
        <f t="shared" si="7"/>
        <v>6282</v>
      </c>
      <c r="AE52" s="5">
        <v>191</v>
      </c>
      <c r="AG52" s="5">
        <v>495</v>
      </c>
      <c r="AI52" s="5">
        <v>386</v>
      </c>
      <c r="AK52" s="5">
        <f t="shared" si="12"/>
        <v>1072</v>
      </c>
      <c r="AM52" s="5">
        <f t="shared" si="13"/>
        <v>7354</v>
      </c>
      <c r="AO52" s="5">
        <v>40</v>
      </c>
    </row>
    <row r="53" spans="2:41" ht="18">
      <c r="B53" s="2" t="s">
        <v>27</v>
      </c>
      <c r="C53" s="5">
        <v>321</v>
      </c>
      <c r="D53" s="5"/>
      <c r="E53" s="5">
        <v>672</v>
      </c>
      <c r="F53" s="5"/>
      <c r="G53" s="5">
        <v>1031</v>
      </c>
      <c r="H53" s="5"/>
      <c r="I53" s="5">
        <v>2592</v>
      </c>
      <c r="J53" s="5"/>
      <c r="K53" s="5">
        <v>1158</v>
      </c>
      <c r="L53" s="5"/>
      <c r="M53" s="5">
        <v>150</v>
      </c>
      <c r="N53" s="6"/>
      <c r="O53" s="5">
        <v>402</v>
      </c>
      <c r="Q53" s="5">
        <v>1628</v>
      </c>
      <c r="R53" s="5">
        <v>2163</v>
      </c>
      <c r="S53" s="5">
        <f t="shared" si="10"/>
        <v>1710</v>
      </c>
      <c r="T53" s="5"/>
      <c r="U53" s="5">
        <v>42</v>
      </c>
      <c r="W53" s="5">
        <v>134</v>
      </c>
      <c r="Y53" s="5">
        <v>411</v>
      </c>
      <c r="AA53" s="5">
        <f t="shared" si="11"/>
        <v>587</v>
      </c>
      <c r="AC53" s="5">
        <f t="shared" si="7"/>
        <v>2297</v>
      </c>
      <c r="AE53" s="5">
        <v>366</v>
      </c>
      <c r="AG53" s="5">
        <v>237</v>
      </c>
      <c r="AI53" s="5">
        <v>190</v>
      </c>
      <c r="AK53" s="5">
        <f t="shared" si="12"/>
        <v>793</v>
      </c>
      <c r="AM53" s="5">
        <f t="shared" si="13"/>
        <v>3090</v>
      </c>
      <c r="AO53" s="5">
        <v>71</v>
      </c>
    </row>
    <row r="54" spans="2:41" ht="18">
      <c r="B54" s="2" t="s">
        <v>28</v>
      </c>
      <c r="C54" s="5">
        <v>1561</v>
      </c>
      <c r="D54" s="5"/>
      <c r="E54" s="5">
        <v>743</v>
      </c>
      <c r="F54" s="5"/>
      <c r="G54" s="5">
        <v>697</v>
      </c>
      <c r="H54" s="5"/>
      <c r="I54" s="5">
        <v>181</v>
      </c>
      <c r="J54" s="5"/>
      <c r="K54" s="5">
        <v>181</v>
      </c>
      <c r="L54" s="5"/>
      <c r="M54" s="5">
        <v>292</v>
      </c>
      <c r="N54" s="6"/>
      <c r="O54" s="5">
        <v>18</v>
      </c>
      <c r="Q54" s="5" t="s">
        <v>38</v>
      </c>
      <c r="R54" s="5" t="s">
        <v>38</v>
      </c>
      <c r="S54" s="5">
        <f t="shared" si="10"/>
        <v>491</v>
      </c>
      <c r="T54" s="5"/>
      <c r="U54" s="5" t="s">
        <v>38</v>
      </c>
      <c r="W54" s="5">
        <v>42</v>
      </c>
      <c r="Y54" s="5" t="s">
        <v>38</v>
      </c>
      <c r="AA54" s="5">
        <f t="shared" si="11"/>
        <v>42</v>
      </c>
      <c r="AC54" s="5">
        <f t="shared" si="7"/>
        <v>533</v>
      </c>
      <c r="AE54" s="5" t="s">
        <v>38</v>
      </c>
      <c r="AG54" s="5">
        <v>97</v>
      </c>
      <c r="AI54" s="5" t="s">
        <v>38</v>
      </c>
      <c r="AK54" s="5">
        <f t="shared" si="12"/>
        <v>97</v>
      </c>
      <c r="AM54" s="5">
        <f t="shared" si="13"/>
        <v>630</v>
      </c>
      <c r="AO54" s="5">
        <v>40</v>
      </c>
    </row>
    <row r="55" spans="2:41" ht="18">
      <c r="B55" s="2" t="s">
        <v>29</v>
      </c>
      <c r="C55" s="5">
        <v>550</v>
      </c>
      <c r="D55" s="5"/>
      <c r="E55" s="5">
        <v>587</v>
      </c>
      <c r="F55" s="5"/>
      <c r="G55" s="5">
        <v>10243</v>
      </c>
      <c r="H55" s="5"/>
      <c r="I55" s="5">
        <v>11572</v>
      </c>
      <c r="J55" s="5"/>
      <c r="K55" s="5">
        <v>6339</v>
      </c>
      <c r="L55" s="5"/>
      <c r="M55" s="5">
        <v>109</v>
      </c>
      <c r="N55" s="6"/>
      <c r="O55" s="5">
        <v>7606</v>
      </c>
      <c r="Q55" s="5">
        <v>5032</v>
      </c>
      <c r="R55" s="5">
        <v>14920</v>
      </c>
      <c r="S55" s="5">
        <f t="shared" si="10"/>
        <v>14054</v>
      </c>
      <c r="T55" s="5"/>
      <c r="U55" s="5">
        <v>11138</v>
      </c>
      <c r="W55" s="5">
        <v>74</v>
      </c>
      <c r="Y55" s="5">
        <v>753</v>
      </c>
      <c r="AA55" s="5">
        <f t="shared" si="11"/>
        <v>11965</v>
      </c>
      <c r="AC55" s="5">
        <f t="shared" si="7"/>
        <v>26019</v>
      </c>
      <c r="AE55" s="5">
        <v>1021</v>
      </c>
      <c r="AG55" s="5">
        <v>1804</v>
      </c>
      <c r="AI55" s="5">
        <v>135</v>
      </c>
      <c r="AK55" s="5">
        <f t="shared" si="12"/>
        <v>2960</v>
      </c>
      <c r="AM55" s="5">
        <f t="shared" si="13"/>
        <v>28979</v>
      </c>
      <c r="AO55" s="5">
        <v>187</v>
      </c>
    </row>
    <row r="56" spans="2:41" ht="18">
      <c r="B56" s="2" t="s">
        <v>30</v>
      </c>
      <c r="C56" s="5">
        <v>10842</v>
      </c>
      <c r="D56" s="5"/>
      <c r="E56" s="5">
        <v>9964</v>
      </c>
      <c r="F56" s="5"/>
      <c r="G56" s="5">
        <v>10412</v>
      </c>
      <c r="H56" s="5"/>
      <c r="I56" s="5">
        <v>1872</v>
      </c>
      <c r="J56" s="5"/>
      <c r="K56" s="5">
        <v>498</v>
      </c>
      <c r="L56" s="5"/>
      <c r="M56" s="5">
        <v>27</v>
      </c>
      <c r="N56" s="6"/>
      <c r="O56" s="5">
        <v>169</v>
      </c>
      <c r="Q56" s="5">
        <v>1706</v>
      </c>
      <c r="R56" s="5">
        <v>2210</v>
      </c>
      <c r="S56" s="5">
        <f t="shared" si="10"/>
        <v>694</v>
      </c>
      <c r="T56" s="5"/>
      <c r="U56" s="5">
        <v>103</v>
      </c>
      <c r="W56" s="5">
        <v>21</v>
      </c>
      <c r="Y56" s="5">
        <v>268</v>
      </c>
      <c r="AA56" s="5">
        <f t="shared" si="11"/>
        <v>392</v>
      </c>
      <c r="AC56" s="5">
        <f t="shared" si="7"/>
        <v>1086</v>
      </c>
      <c r="AE56" s="5" t="s">
        <v>38</v>
      </c>
      <c r="AG56" s="5" t="s">
        <v>38</v>
      </c>
      <c r="AI56" s="5" t="s">
        <v>38</v>
      </c>
      <c r="AK56" s="5">
        <f t="shared" si="12"/>
        <v>0</v>
      </c>
      <c r="AM56" s="5">
        <f t="shared" si="13"/>
        <v>1086</v>
      </c>
      <c r="AO56" s="5">
        <v>368</v>
      </c>
    </row>
    <row r="57" spans="2:41" ht="18">
      <c r="B57" s="2" t="s">
        <v>32</v>
      </c>
      <c r="C57" s="5">
        <v>400</v>
      </c>
      <c r="D57" s="5"/>
      <c r="E57" s="5">
        <v>600</v>
      </c>
      <c r="F57" s="5"/>
      <c r="G57" s="5"/>
      <c r="H57" s="5"/>
      <c r="I57" s="5">
        <v>249</v>
      </c>
      <c r="J57" s="5"/>
      <c r="K57" s="5" t="s">
        <v>38</v>
      </c>
      <c r="L57" s="5"/>
      <c r="M57" s="5" t="s">
        <v>38</v>
      </c>
      <c r="N57" s="6"/>
      <c r="O57" s="5">
        <v>56</v>
      </c>
      <c r="Q57" s="5">
        <v>49</v>
      </c>
      <c r="R57" s="5">
        <v>49</v>
      </c>
      <c r="S57" s="5">
        <f t="shared" si="10"/>
        <v>56</v>
      </c>
      <c r="T57" s="5"/>
      <c r="U57" s="5" t="s">
        <v>38</v>
      </c>
      <c r="W57" s="5" t="s">
        <v>38</v>
      </c>
      <c r="Y57" s="5" t="s">
        <v>38</v>
      </c>
      <c r="AA57" s="5">
        <v>0</v>
      </c>
      <c r="AC57" s="5">
        <f t="shared" si="7"/>
        <v>56</v>
      </c>
      <c r="AE57" s="5" t="s">
        <v>38</v>
      </c>
      <c r="AG57" s="5" t="s">
        <v>38</v>
      </c>
      <c r="AI57" s="5" t="s">
        <v>38</v>
      </c>
      <c r="AK57" s="5">
        <v>0</v>
      </c>
      <c r="AM57" s="5">
        <f t="shared" si="13"/>
        <v>56</v>
      </c>
      <c r="AO57" s="5" t="s">
        <v>38</v>
      </c>
    </row>
    <row r="58" spans="2:41" ht="18">
      <c r="B58" s="2" t="s">
        <v>31</v>
      </c>
      <c r="C58" s="5">
        <v>28680</v>
      </c>
      <c r="D58" s="5"/>
      <c r="E58" s="5">
        <v>31446</v>
      </c>
      <c r="F58" s="5"/>
      <c r="G58" s="5">
        <v>37999</v>
      </c>
      <c r="H58" s="5"/>
      <c r="I58" s="5">
        <v>29184</v>
      </c>
      <c r="J58" s="5"/>
      <c r="K58" s="5">
        <v>600</v>
      </c>
      <c r="L58" s="5"/>
      <c r="M58" s="5">
        <v>600</v>
      </c>
      <c r="N58" s="6"/>
      <c r="O58" s="5">
        <v>600</v>
      </c>
      <c r="Q58" s="5">
        <v>4834</v>
      </c>
      <c r="R58" s="5">
        <v>7251</v>
      </c>
      <c r="S58" s="5">
        <f t="shared" si="10"/>
        <v>1800</v>
      </c>
      <c r="T58" s="5"/>
      <c r="U58" s="5">
        <v>600</v>
      </c>
      <c r="W58" s="5">
        <v>600</v>
      </c>
      <c r="Y58" s="5">
        <v>870</v>
      </c>
      <c r="AA58" s="5">
        <f t="shared" si="11"/>
        <v>2070</v>
      </c>
      <c r="AC58" s="5">
        <f t="shared" si="7"/>
        <v>3870</v>
      </c>
      <c r="AE58" s="5">
        <v>700</v>
      </c>
      <c r="AG58" s="5">
        <v>700</v>
      </c>
      <c r="AI58" s="5">
        <v>700</v>
      </c>
      <c r="AK58" s="5">
        <f t="shared" si="12"/>
        <v>2100</v>
      </c>
      <c r="AM58" s="5">
        <f t="shared" si="13"/>
        <v>5970</v>
      </c>
      <c r="AO58" s="5">
        <v>700</v>
      </c>
    </row>
    <row r="59" spans="2:41" ht="18">
      <c r="B59" s="2" t="s">
        <v>44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5" t="s">
        <v>38</v>
      </c>
      <c r="Q59" s="5">
        <v>294</v>
      </c>
      <c r="R59" s="5">
        <v>295</v>
      </c>
      <c r="S59" s="5">
        <f t="shared" si="10"/>
        <v>0</v>
      </c>
      <c r="T59" s="5"/>
      <c r="U59" s="5">
        <v>2015</v>
      </c>
      <c r="W59" s="5" t="s">
        <v>38</v>
      </c>
      <c r="Y59" s="5" t="s">
        <v>38</v>
      </c>
      <c r="AA59" s="5">
        <f t="shared" si="11"/>
        <v>2015</v>
      </c>
      <c r="AC59" s="5">
        <f t="shared" si="7"/>
        <v>2015</v>
      </c>
      <c r="AE59" s="5">
        <v>-800</v>
      </c>
      <c r="AG59" s="5" t="s">
        <v>38</v>
      </c>
      <c r="AI59" s="5" t="s">
        <v>38</v>
      </c>
      <c r="AK59" s="5">
        <f t="shared" si="12"/>
        <v>-800</v>
      </c>
      <c r="AM59" s="5">
        <f t="shared" si="13"/>
        <v>1215</v>
      </c>
      <c r="AO59" s="5" t="s">
        <v>38</v>
      </c>
    </row>
    <row r="60" spans="2:41" ht="18">
      <c r="B60" s="2" t="s">
        <v>33</v>
      </c>
      <c r="C60" s="5"/>
      <c r="D60" s="5"/>
      <c r="E60" s="5">
        <v>849</v>
      </c>
      <c r="F60" s="5"/>
      <c r="G60" s="5">
        <v>2122</v>
      </c>
      <c r="H60" s="5"/>
      <c r="I60" s="5">
        <v>1982</v>
      </c>
      <c r="J60" s="5"/>
      <c r="K60" s="5">
        <v>72</v>
      </c>
      <c r="L60" s="5"/>
      <c r="M60" s="5">
        <v>18</v>
      </c>
      <c r="N60" s="6"/>
      <c r="O60" s="5">
        <v>64</v>
      </c>
      <c r="Q60" s="5">
        <v>626</v>
      </c>
      <c r="R60" s="5">
        <v>730</v>
      </c>
      <c r="S60" s="5">
        <f t="shared" si="10"/>
        <v>154</v>
      </c>
      <c r="T60" s="5"/>
      <c r="U60" s="5">
        <v>87</v>
      </c>
      <c r="W60" s="5">
        <v>82</v>
      </c>
      <c r="Y60" s="5">
        <v>19</v>
      </c>
      <c r="AA60" s="7">
        <f t="shared" si="11"/>
        <v>188</v>
      </c>
      <c r="AC60" s="7">
        <f t="shared" si="7"/>
        <v>342</v>
      </c>
      <c r="AE60" s="5">
        <v>17</v>
      </c>
      <c r="AG60" s="5">
        <v>66</v>
      </c>
      <c r="AI60" s="5">
        <v>57</v>
      </c>
      <c r="AK60" s="7">
        <f t="shared" si="12"/>
        <v>140</v>
      </c>
      <c r="AM60" s="7">
        <f t="shared" si="13"/>
        <v>482</v>
      </c>
      <c r="AO60" s="5">
        <v>28</v>
      </c>
    </row>
    <row r="61" spans="2:41" ht="18">
      <c r="B61" s="2" t="s">
        <v>35</v>
      </c>
      <c r="C61" s="8">
        <f>SUM(C40:C60)</f>
        <v>133163</v>
      </c>
      <c r="D61" s="5"/>
      <c r="E61" s="8">
        <f>SUM(E40:E60)</f>
        <v>135035</v>
      </c>
      <c r="F61" s="5"/>
      <c r="G61" s="8">
        <f>SUM(G40:G60)</f>
        <v>226712</v>
      </c>
      <c r="H61" s="5"/>
      <c r="I61" s="8">
        <f>SUM(I40:I60)</f>
        <v>194641</v>
      </c>
      <c r="J61" s="5"/>
      <c r="K61" s="8">
        <f>SUM(K40:K60)</f>
        <v>62513</v>
      </c>
      <c r="L61" s="5"/>
      <c r="M61" s="8">
        <f>SUM(M40:M60)</f>
        <v>14625</v>
      </c>
      <c r="N61" s="6"/>
      <c r="O61" s="8">
        <f>SUM(O40:O60)</f>
        <v>54892</v>
      </c>
      <c r="Q61" s="8">
        <f>SUM(Q40:Q60)</f>
        <v>153721</v>
      </c>
      <c r="R61" s="8">
        <f>SUM(R40:R60)</f>
        <v>229842</v>
      </c>
      <c r="S61" s="8">
        <f t="shared" si="10"/>
        <v>132030</v>
      </c>
      <c r="T61" s="8"/>
      <c r="U61" s="8">
        <f>SUM(U40:U60)</f>
        <v>55132</v>
      </c>
      <c r="W61" s="8">
        <f>SUM(W40:W60)</f>
        <v>37004</v>
      </c>
      <c r="Y61" s="8">
        <f>SUM(Y40:Y60)</f>
        <v>31704</v>
      </c>
      <c r="AA61" s="8">
        <f t="shared" si="11"/>
        <v>123840</v>
      </c>
      <c r="AC61" s="8">
        <f t="shared" si="7"/>
        <v>255870</v>
      </c>
      <c r="AE61" s="8">
        <f>SUM(AE40:AE60)</f>
        <v>8771</v>
      </c>
      <c r="AG61" s="8">
        <f>SUM(AG40:AG60)</f>
        <v>20225</v>
      </c>
      <c r="AI61" s="8">
        <f>SUM(AI40:AI60)</f>
        <v>11357</v>
      </c>
      <c r="AK61" s="8">
        <f t="shared" si="12"/>
        <v>40353</v>
      </c>
      <c r="AM61" s="8">
        <f t="shared" si="13"/>
        <v>296223</v>
      </c>
      <c r="AO61" s="8">
        <f>SUM(AO40:AO60)</f>
        <v>8505</v>
      </c>
    </row>
    <row r="62" spans="3:41" ht="18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5"/>
      <c r="Q62" s="5"/>
      <c r="R62" s="5"/>
      <c r="S62" s="5"/>
      <c r="T62" s="5"/>
      <c r="U62" s="5"/>
      <c r="W62" s="5"/>
      <c r="Y62" s="5"/>
      <c r="AA62" s="5" t="s">
        <v>38</v>
      </c>
      <c r="AC62" s="5" t="s">
        <v>38</v>
      </c>
      <c r="AE62" s="5"/>
      <c r="AG62" s="5"/>
      <c r="AI62" s="5"/>
      <c r="AK62" s="5" t="s">
        <v>38</v>
      </c>
      <c r="AM62" s="5" t="s">
        <v>38</v>
      </c>
      <c r="AO62" s="5"/>
    </row>
    <row r="63" spans="2:41" ht="18">
      <c r="B63" s="2" t="s">
        <v>36</v>
      </c>
      <c r="C63" s="7" t="e">
        <f>C29+C37+#REF!+#REF!+C61</f>
        <v>#REF!</v>
      </c>
      <c r="D63" s="5"/>
      <c r="E63" s="7" t="e">
        <f>E29+E37+#REF!+#REF!+E61</f>
        <v>#REF!</v>
      </c>
      <c r="F63" s="5"/>
      <c r="G63" s="7" t="e">
        <f>G29+G37+#REF!+#REF!+G61</f>
        <v>#REF!</v>
      </c>
      <c r="H63" s="5"/>
      <c r="I63" s="7" t="e">
        <f>I29+I37+#REF!+#REF!+I61</f>
        <v>#REF!</v>
      </c>
      <c r="J63" s="5"/>
      <c r="K63" s="7">
        <f>K29+K37+K61</f>
        <v>93959</v>
      </c>
      <c r="L63" s="5"/>
      <c r="M63" s="7">
        <f>M29+M37+M61</f>
        <v>42815</v>
      </c>
      <c r="N63" s="6"/>
      <c r="O63" s="7">
        <f>O29+O37+O61</f>
        <v>106122</v>
      </c>
      <c r="Q63" s="7" t="e">
        <f>Q29+Q37+#REF!+#REF!+Q61</f>
        <v>#REF!</v>
      </c>
      <c r="R63" s="7" t="e">
        <f>R29+R37+#REF!+#REF!+R61</f>
        <v>#REF!</v>
      </c>
      <c r="S63" s="7">
        <f>S29+S37+S61</f>
        <v>242896</v>
      </c>
      <c r="T63" s="7"/>
      <c r="U63" s="7">
        <f>U29+U37+U61</f>
        <v>97229.34</v>
      </c>
      <c r="W63" s="7">
        <f>W29+W37+W61</f>
        <v>69418</v>
      </c>
      <c r="Y63" s="7">
        <f>Y29+Y37+Y61</f>
        <v>56563</v>
      </c>
      <c r="AA63" s="7">
        <f t="shared" si="11"/>
        <v>223210.34</v>
      </c>
      <c r="AC63" s="7">
        <f t="shared" si="7"/>
        <v>466106.33999999997</v>
      </c>
      <c r="AE63" s="7">
        <f>AE29+AE37+AE61</f>
        <v>26702</v>
      </c>
      <c r="AG63" s="7">
        <f>AG29+AG37+AG61</f>
        <v>31758</v>
      </c>
      <c r="AI63" s="7">
        <f>AI29+AI37+AI61</f>
        <v>31676</v>
      </c>
      <c r="AK63" s="7">
        <f t="shared" si="12"/>
        <v>90136</v>
      </c>
      <c r="AM63" s="7">
        <f>AK63+AC63</f>
        <v>556242.34</v>
      </c>
      <c r="AO63" s="7">
        <f>AO29+AO37+AO61</f>
        <v>20019</v>
      </c>
    </row>
    <row r="64" spans="3:41" ht="18">
      <c r="C64" s="9"/>
      <c r="D64" s="5"/>
      <c r="E64" s="9"/>
      <c r="F64" s="5"/>
      <c r="G64" s="9"/>
      <c r="H64" s="5"/>
      <c r="I64" s="9"/>
      <c r="J64" s="5"/>
      <c r="K64" s="9"/>
      <c r="L64" s="5"/>
      <c r="M64" s="9"/>
      <c r="N64" s="6"/>
      <c r="O64" s="9"/>
      <c r="Q64" s="9"/>
      <c r="R64" s="9"/>
      <c r="S64" s="9"/>
      <c r="T64" s="9"/>
      <c r="U64" s="9"/>
      <c r="W64" s="9"/>
      <c r="Y64" s="9"/>
      <c r="AA64" s="5" t="s">
        <v>38</v>
      </c>
      <c r="AC64" s="5" t="s">
        <v>38</v>
      </c>
      <c r="AE64" s="9"/>
      <c r="AG64" s="9"/>
      <c r="AI64" s="9"/>
      <c r="AK64" s="5" t="s">
        <v>38</v>
      </c>
      <c r="AM64" s="5" t="s">
        <v>38</v>
      </c>
      <c r="AO64" s="9"/>
    </row>
    <row r="65" spans="2:41" ht="18">
      <c r="B65" s="2" t="s">
        <v>41</v>
      </c>
      <c r="C65" s="7">
        <v>6741</v>
      </c>
      <c r="D65" s="5"/>
      <c r="E65" s="7">
        <v>-9144</v>
      </c>
      <c r="F65" s="5"/>
      <c r="G65" s="7">
        <v>547</v>
      </c>
      <c r="H65" s="5"/>
      <c r="I65" s="7">
        <v>1774</v>
      </c>
      <c r="J65" s="5"/>
      <c r="K65" s="7">
        <v>-514</v>
      </c>
      <c r="L65" s="5"/>
      <c r="M65" s="7">
        <v>-315</v>
      </c>
      <c r="N65" s="6"/>
      <c r="O65" s="7">
        <v>-86</v>
      </c>
      <c r="Q65" s="7">
        <v>-900</v>
      </c>
      <c r="R65" s="7">
        <v>-900</v>
      </c>
      <c r="S65" s="7">
        <f>SUM(K65:O65)</f>
        <v>-915</v>
      </c>
      <c r="T65" s="7"/>
      <c r="U65" s="7">
        <v>222</v>
      </c>
      <c r="W65" s="7">
        <v>357</v>
      </c>
      <c r="Y65" s="7">
        <v>302</v>
      </c>
      <c r="AA65" s="7">
        <f t="shared" si="11"/>
        <v>881</v>
      </c>
      <c r="AC65" s="7">
        <f t="shared" si="7"/>
        <v>-34</v>
      </c>
      <c r="AE65" s="7">
        <v>2346</v>
      </c>
      <c r="AG65" s="7">
        <v>603</v>
      </c>
      <c r="AI65" s="7">
        <v>2038</v>
      </c>
      <c r="AK65" s="7">
        <f t="shared" si="12"/>
        <v>4987</v>
      </c>
      <c r="AM65" s="7">
        <f>AK65+AC65</f>
        <v>4953</v>
      </c>
      <c r="AO65" s="7">
        <v>1250</v>
      </c>
    </row>
    <row r="66" spans="2:41" ht="18">
      <c r="B66" s="2" t="s">
        <v>42</v>
      </c>
      <c r="C66" s="5" t="e">
        <f>C19-C63-C65</f>
        <v>#REF!</v>
      </c>
      <c r="D66" s="5"/>
      <c r="E66" s="5" t="e">
        <f>E19-E63-E65</f>
        <v>#REF!</v>
      </c>
      <c r="F66" s="5"/>
      <c r="G66" s="5" t="e">
        <f>G19-G63-G65</f>
        <v>#REF!</v>
      </c>
      <c r="H66" s="5"/>
      <c r="I66" s="5" t="e">
        <f>I19-I63-I65</f>
        <v>#REF!</v>
      </c>
      <c r="J66" s="5"/>
      <c r="K66" s="5">
        <f>K19-K63-K65</f>
        <v>-93445</v>
      </c>
      <c r="L66" s="5"/>
      <c r="M66" s="5">
        <f>M19-M63-M65</f>
        <v>-42500</v>
      </c>
      <c r="N66" s="6"/>
      <c r="O66" s="5">
        <f>O19-O63-O65</f>
        <v>-106036</v>
      </c>
      <c r="Q66" s="5" t="e">
        <f>Q19-Q63-Q65</f>
        <v>#REF!</v>
      </c>
      <c r="R66" s="5" t="e">
        <f>R19-R63-R65</f>
        <v>#REF!</v>
      </c>
      <c r="S66" s="5">
        <f>SUM(K66:O66)</f>
        <v>-241981</v>
      </c>
      <c r="T66" s="5"/>
      <c r="U66" s="5">
        <f>U19-U63-U65</f>
        <v>-97451.34</v>
      </c>
      <c r="W66" s="5">
        <f>W19-W63-W65</f>
        <v>-69775</v>
      </c>
      <c r="Y66" s="5">
        <f>Y19-Y63-Y65</f>
        <v>-56865</v>
      </c>
      <c r="AA66" s="5">
        <f t="shared" si="11"/>
        <v>-224091.34</v>
      </c>
      <c r="AC66" s="5">
        <f t="shared" si="7"/>
        <v>-466072.33999999997</v>
      </c>
      <c r="AE66" s="5">
        <f>AE19-AE63-AE65</f>
        <v>-29048</v>
      </c>
      <c r="AG66" s="5">
        <f>AG19-AG63-AG65</f>
        <v>-32361</v>
      </c>
      <c r="AI66" s="5">
        <f>AI19-AI63-AI65</f>
        <v>-33714</v>
      </c>
      <c r="AK66" s="5">
        <f t="shared" si="12"/>
        <v>-95123</v>
      </c>
      <c r="AM66" s="5">
        <f>AK66+AC66</f>
        <v>-561195.34</v>
      </c>
      <c r="AO66" s="5">
        <f>AO19-AO63-AO65</f>
        <v>-21269</v>
      </c>
    </row>
    <row r="67" spans="3:41" ht="18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5"/>
      <c r="Q67" s="5"/>
      <c r="R67" s="5"/>
      <c r="S67" s="5"/>
      <c r="T67" s="5"/>
      <c r="U67" s="5"/>
      <c r="W67" s="5"/>
      <c r="Y67" s="5"/>
      <c r="AA67" s="5" t="s">
        <v>38</v>
      </c>
      <c r="AC67" s="5" t="s">
        <v>38</v>
      </c>
      <c r="AE67" s="5"/>
      <c r="AG67" s="5"/>
      <c r="AI67" s="5"/>
      <c r="AK67" s="5" t="s">
        <v>38</v>
      </c>
      <c r="AM67" s="5" t="s">
        <v>38</v>
      </c>
      <c r="AO67" s="5"/>
    </row>
    <row r="68" spans="2:41" ht="18">
      <c r="B68" s="2" t="s">
        <v>45</v>
      </c>
      <c r="C68" s="7">
        <v>1165</v>
      </c>
      <c r="D68" s="5"/>
      <c r="E68" s="7">
        <v>3500</v>
      </c>
      <c r="F68" s="5"/>
      <c r="G68" s="7">
        <v>0</v>
      </c>
      <c r="H68" s="5"/>
      <c r="I68" s="7">
        <v>0</v>
      </c>
      <c r="J68" s="5"/>
      <c r="K68" s="7">
        <v>0</v>
      </c>
      <c r="L68" s="5"/>
      <c r="M68" s="7">
        <v>0</v>
      </c>
      <c r="N68" s="6"/>
      <c r="O68" s="7">
        <v>0</v>
      </c>
      <c r="Q68" s="7">
        <v>800</v>
      </c>
      <c r="R68" s="7">
        <v>800</v>
      </c>
      <c r="S68" s="7">
        <f>SUM(K68:O68)</f>
        <v>0</v>
      </c>
      <c r="T68" s="7"/>
      <c r="U68" s="7">
        <v>0</v>
      </c>
      <c r="W68" s="7">
        <v>0</v>
      </c>
      <c r="Y68" s="7">
        <v>0</v>
      </c>
      <c r="AA68" s="7">
        <f t="shared" si="11"/>
        <v>0</v>
      </c>
      <c r="AC68" s="7">
        <f t="shared" si="7"/>
        <v>0</v>
      </c>
      <c r="AE68" s="7">
        <v>2741</v>
      </c>
      <c r="AG68" s="7">
        <v>0</v>
      </c>
      <c r="AI68" s="7">
        <v>0</v>
      </c>
      <c r="AK68" s="7">
        <f t="shared" si="12"/>
        <v>2741</v>
      </c>
      <c r="AM68" s="7">
        <f>AK68+AC68</f>
        <v>2741</v>
      </c>
      <c r="AO68" s="7">
        <v>0</v>
      </c>
    </row>
    <row r="69" spans="3:41" ht="18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5"/>
      <c r="Q69" s="5"/>
      <c r="R69" s="5"/>
      <c r="S69" s="5"/>
      <c r="T69" s="5"/>
      <c r="U69" s="5"/>
      <c r="W69" s="5"/>
      <c r="Y69" s="5"/>
      <c r="AA69" s="5" t="s">
        <v>38</v>
      </c>
      <c r="AC69" s="5" t="s">
        <v>38</v>
      </c>
      <c r="AE69" s="5"/>
      <c r="AG69" s="5"/>
      <c r="AI69" s="5"/>
      <c r="AK69" s="5" t="s">
        <v>38</v>
      </c>
      <c r="AM69" s="5" t="s">
        <v>38</v>
      </c>
      <c r="AO69" s="5"/>
    </row>
    <row r="70" spans="2:41" ht="18.75" thickBot="1">
      <c r="B70" s="2" t="s">
        <v>37</v>
      </c>
      <c r="C70" s="11" t="e">
        <f>C66-#REF!-C68</f>
        <v>#REF!</v>
      </c>
      <c r="D70" s="5"/>
      <c r="E70" s="11" t="e">
        <f>E66-#REF!-E68</f>
        <v>#REF!</v>
      </c>
      <c r="F70" s="5"/>
      <c r="G70" s="11" t="e">
        <f>G66-#REF!-G68</f>
        <v>#REF!</v>
      </c>
      <c r="H70" s="5"/>
      <c r="I70" s="11" t="e">
        <f>I66-#REF!-I68</f>
        <v>#REF!</v>
      </c>
      <c r="J70" s="5"/>
      <c r="K70" s="11">
        <f>K66-K68</f>
        <v>-93445</v>
      </c>
      <c r="L70" s="5"/>
      <c r="M70" s="11">
        <f>M66-M68</f>
        <v>-42500</v>
      </c>
      <c r="N70" s="6"/>
      <c r="O70" s="11">
        <f>O66-O68</f>
        <v>-106036</v>
      </c>
      <c r="Q70" s="11" t="e">
        <f>Q66-#REF!-Q68</f>
        <v>#REF!</v>
      </c>
      <c r="R70" s="11" t="e">
        <f>R66-#REF!-R68</f>
        <v>#REF!</v>
      </c>
      <c r="S70" s="11">
        <f>SUM(K70:O70)</f>
        <v>-241981</v>
      </c>
      <c r="T70" s="11"/>
      <c r="U70" s="11">
        <f>U66-U68</f>
        <v>-97451.34</v>
      </c>
      <c r="W70" s="11">
        <f>W66-W68</f>
        <v>-69775</v>
      </c>
      <c r="Y70" s="11">
        <f>Y66-Y68</f>
        <v>-56865</v>
      </c>
      <c r="AA70" s="11">
        <f t="shared" si="11"/>
        <v>-224091.34</v>
      </c>
      <c r="AC70" s="11">
        <f t="shared" si="7"/>
        <v>-466072.33999999997</v>
      </c>
      <c r="AE70" s="11">
        <f>AE66-AE68</f>
        <v>-31789</v>
      </c>
      <c r="AG70" s="11">
        <f>AG66-AG68</f>
        <v>-32361</v>
      </c>
      <c r="AI70" s="11">
        <f>AI66-AI68</f>
        <v>-33714</v>
      </c>
      <c r="AK70" s="11">
        <f t="shared" si="12"/>
        <v>-97864</v>
      </c>
      <c r="AM70" s="11">
        <f>AK70+AC70</f>
        <v>-563936.34</v>
      </c>
      <c r="AO70" s="11">
        <f>AO66-AO68</f>
        <v>-21269</v>
      </c>
    </row>
    <row r="71" spans="3:41" ht="18.75" thickTop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5"/>
      <c r="Q71" s="5"/>
      <c r="R71" s="5"/>
      <c r="S71" s="5"/>
      <c r="T71" s="5"/>
      <c r="U71" s="5"/>
      <c r="W71" s="5"/>
      <c r="Y71" s="5"/>
      <c r="AA71" s="5"/>
      <c r="AC71" s="5" t="s">
        <v>38</v>
      </c>
      <c r="AE71" s="5"/>
      <c r="AG71" s="5"/>
      <c r="AI71" s="5"/>
      <c r="AK71" s="5"/>
      <c r="AO71" s="5"/>
    </row>
    <row r="72" spans="3:41" ht="18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12" t="s">
        <v>38</v>
      </c>
      <c r="Q72" s="12" t="s">
        <v>48</v>
      </c>
      <c r="R72" s="12" t="s">
        <v>50</v>
      </c>
      <c r="S72" s="12"/>
      <c r="T72" s="12"/>
      <c r="U72" s="15" t="s">
        <v>38</v>
      </c>
      <c r="AC72" s="12" t="s">
        <v>38</v>
      </c>
      <c r="AE72" s="12" t="s">
        <v>77</v>
      </c>
      <c r="AG72" s="12" t="s">
        <v>77</v>
      </c>
      <c r="AI72" s="12" t="s">
        <v>77</v>
      </c>
      <c r="AK72" s="12" t="s">
        <v>77</v>
      </c>
      <c r="AM72" s="12" t="s">
        <v>77</v>
      </c>
      <c r="AO72" s="12" t="s">
        <v>79</v>
      </c>
    </row>
    <row r="73" spans="3:21" ht="18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6"/>
      <c r="U73" s="6"/>
    </row>
    <row r="74" spans="3:21" ht="18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U74" s="6"/>
    </row>
    <row r="75" spans="3:21" ht="18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U75" s="6"/>
    </row>
    <row r="76" spans="3:21" ht="18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U76" s="6"/>
    </row>
    <row r="77" spans="3:21" ht="18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U77" s="6"/>
    </row>
    <row r="78" spans="3:21" ht="18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U78" s="6"/>
    </row>
    <row r="79" spans="3:21" ht="18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U79" s="6"/>
    </row>
    <row r="80" spans="3:21" ht="18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U80" s="6"/>
    </row>
    <row r="81" spans="3:21" ht="18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U81" s="6"/>
    </row>
    <row r="82" spans="3:21" ht="18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U82" s="6"/>
    </row>
    <row r="83" spans="3:21" ht="18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U83" s="6"/>
    </row>
    <row r="84" spans="3:21" ht="18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U84" s="6"/>
    </row>
    <row r="85" spans="3:21" ht="18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U85" s="6"/>
    </row>
  </sheetData>
  <mergeCells count="3">
    <mergeCell ref="A1:AS1"/>
    <mergeCell ref="A3:AS3"/>
    <mergeCell ref="A2:AS2"/>
  </mergeCells>
  <printOptions horizontalCentered="1"/>
  <pageMargins left="0.75" right="0.75" top="0.5" bottom="0.5" header="0.25" footer="0.25"/>
  <pageSetup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0"/>
  <sheetViews>
    <sheetView tabSelected="1" zoomScale="35" zoomScaleNormal="35" workbookViewId="0" topLeftCell="A1">
      <selection activeCell="B48" sqref="B48"/>
    </sheetView>
  </sheetViews>
  <sheetFormatPr defaultColWidth="9.140625" defaultRowHeight="12.75"/>
  <cols>
    <col min="1" max="1" width="8.57421875" style="27" customWidth="1"/>
    <col min="2" max="2" width="92.421875" style="27" customWidth="1"/>
    <col min="3" max="3" width="14.7109375" style="27" hidden="1" customWidth="1"/>
    <col min="4" max="4" width="1.8515625" style="27" hidden="1" customWidth="1"/>
    <col min="5" max="5" width="14.140625" style="27" hidden="1" customWidth="1"/>
    <col min="6" max="6" width="1.57421875" style="27" hidden="1" customWidth="1"/>
    <col min="7" max="7" width="14.7109375" style="27" hidden="1" customWidth="1"/>
    <col min="8" max="8" width="1.8515625" style="27" hidden="1" customWidth="1"/>
    <col min="9" max="9" width="13.57421875" style="27" hidden="1" customWidth="1"/>
    <col min="10" max="10" width="2.140625" style="27" hidden="1" customWidth="1"/>
    <col min="11" max="11" width="21.8515625" style="27" customWidth="1"/>
    <col min="12" max="12" width="1.7109375" style="27" customWidth="1"/>
    <col min="13" max="13" width="23.28125" style="27" customWidth="1"/>
    <col min="14" max="14" width="1.7109375" style="27" customWidth="1"/>
    <col min="15" max="15" width="26.140625" style="27" customWidth="1"/>
    <col min="16" max="16" width="1.57421875" style="27" customWidth="1"/>
    <col min="17" max="17" width="13.8515625" style="27" hidden="1" customWidth="1"/>
    <col min="18" max="18" width="13.28125" style="27" hidden="1" customWidth="1"/>
    <col min="19" max="19" width="17.28125" style="27" hidden="1" customWidth="1"/>
    <col min="20" max="20" width="1.7109375" style="27" hidden="1" customWidth="1"/>
    <col min="21" max="21" width="24.8515625" style="27" customWidth="1"/>
    <col min="22" max="22" width="22.00390625" style="27" customWidth="1"/>
    <col min="23" max="23" width="1.8515625" style="27" customWidth="1"/>
    <col min="24" max="24" width="25.00390625" style="27" customWidth="1"/>
    <col min="25" max="25" width="2.140625" style="27" customWidth="1"/>
    <col min="26" max="26" width="25.140625" style="27" customWidth="1"/>
    <col min="27" max="27" width="2.140625" style="27" customWidth="1"/>
    <col min="28" max="28" width="25.140625" style="27" customWidth="1"/>
    <col min="29" max="29" width="2.140625" style="27" customWidth="1"/>
    <col min="30" max="30" width="23.7109375" style="27" customWidth="1"/>
    <col min="31" max="31" width="2.140625" style="27" customWidth="1"/>
    <col min="32" max="32" width="92.421875" style="27" customWidth="1"/>
    <col min="33" max="33" width="22.421875" style="27" customWidth="1"/>
    <col min="34" max="34" width="1.8515625" style="27" customWidth="1"/>
    <col min="35" max="35" width="26.140625" style="27" customWidth="1"/>
    <col min="36" max="36" width="1.8515625" style="27" customWidth="1"/>
    <col min="37" max="37" width="21.140625" style="27" customWidth="1"/>
    <col min="38" max="38" width="1.7109375" style="27" customWidth="1"/>
    <col min="39" max="39" width="24.8515625" style="27" customWidth="1"/>
    <col min="40" max="40" width="1.8515625" style="27" customWidth="1"/>
    <col min="41" max="41" width="25.140625" style="27" customWidth="1"/>
    <col min="42" max="42" width="1.7109375" style="27" customWidth="1"/>
    <col min="43" max="43" width="23.28125" style="27" customWidth="1"/>
    <col min="44" max="44" width="2.00390625" style="27" customWidth="1"/>
    <col min="45" max="45" width="23.57421875" style="27" customWidth="1"/>
    <col min="46" max="46" width="2.00390625" style="27" customWidth="1"/>
    <col min="47" max="47" width="21.00390625" style="27" customWidth="1"/>
    <col min="48" max="48" width="1.7109375" style="27" customWidth="1"/>
    <col min="49" max="49" width="25.140625" style="27" customWidth="1"/>
    <col min="50" max="50" width="3.421875" style="27" customWidth="1"/>
    <col min="51" max="51" width="15.7109375" style="27" hidden="1" customWidth="1"/>
    <col min="52" max="52" width="2.28125" style="27" hidden="1" customWidth="1"/>
    <col min="53" max="53" width="16.57421875" style="27" hidden="1" customWidth="1"/>
    <col min="54" max="54" width="2.00390625" style="27" hidden="1" customWidth="1"/>
    <col min="55" max="55" width="15.7109375" style="27" hidden="1" customWidth="1"/>
    <col min="56" max="56" width="2.28125" style="27" hidden="1" customWidth="1"/>
    <col min="57" max="57" width="15.7109375" style="27" hidden="1" customWidth="1"/>
    <col min="58" max="58" width="2.00390625" style="27" hidden="1" customWidth="1"/>
    <col min="59" max="59" width="15.7109375" style="27" hidden="1" customWidth="1"/>
    <col min="60" max="16384" width="9.140625" style="27" customWidth="1"/>
  </cols>
  <sheetData>
    <row r="1" spans="30:49" ht="33.75">
      <c r="AD1" s="37" t="s">
        <v>89</v>
      </c>
      <c r="AW1" s="37" t="s">
        <v>91</v>
      </c>
    </row>
    <row r="2" spans="1:61" ht="33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6"/>
      <c r="AF2" s="39" t="s">
        <v>0</v>
      </c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</row>
    <row r="3" spans="1:61" ht="33.75">
      <c r="A3" s="39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6"/>
      <c r="AF3" s="39" t="s">
        <v>46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pans="1:61" ht="33.75">
      <c r="A4" s="39" t="s">
        <v>94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6"/>
      <c r="AF4" s="39" t="s">
        <v>94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</row>
    <row r="5" spans="1:61" ht="33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36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2:49" ht="33.7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F6" s="19"/>
      <c r="AO6" s="27" t="s">
        <v>74</v>
      </c>
      <c r="AW6" s="27" t="s">
        <v>82</v>
      </c>
    </row>
    <row r="7" spans="11:57" ht="33.75">
      <c r="K7" s="29" t="s">
        <v>90</v>
      </c>
      <c r="O7" s="19" t="s">
        <v>38</v>
      </c>
      <c r="Q7" s="19" t="s">
        <v>52</v>
      </c>
      <c r="R7" s="19" t="s">
        <v>51</v>
      </c>
      <c r="S7" s="19" t="s">
        <v>60</v>
      </c>
      <c r="T7" s="19"/>
      <c r="U7" s="19" t="s">
        <v>60</v>
      </c>
      <c r="V7" s="19" t="s">
        <v>38</v>
      </c>
      <c r="Z7" s="29" t="s">
        <v>95</v>
      </c>
      <c r="AB7" s="27" t="s">
        <v>65</v>
      </c>
      <c r="AD7" s="27" t="s">
        <v>67</v>
      </c>
      <c r="AG7" s="29" t="s">
        <v>96</v>
      </c>
      <c r="AM7" s="27" t="s">
        <v>72</v>
      </c>
      <c r="AO7" s="27" t="s">
        <v>75</v>
      </c>
      <c r="AW7" s="27" t="s">
        <v>83</v>
      </c>
      <c r="BE7" s="27" t="s">
        <v>87</v>
      </c>
    </row>
    <row r="8" spans="3:59" ht="33.75">
      <c r="C8" s="30">
        <v>1999</v>
      </c>
      <c r="E8" s="30">
        <v>2000</v>
      </c>
      <c r="G8" s="30">
        <v>2001</v>
      </c>
      <c r="I8" s="30">
        <v>2002</v>
      </c>
      <c r="K8" s="30" t="s">
        <v>56</v>
      </c>
      <c r="M8" s="30" t="s">
        <v>57</v>
      </c>
      <c r="O8" s="20" t="s">
        <v>58</v>
      </c>
      <c r="Q8" s="20" t="s">
        <v>53</v>
      </c>
      <c r="R8" s="20" t="s">
        <v>49</v>
      </c>
      <c r="S8" s="20" t="s">
        <v>61</v>
      </c>
      <c r="T8" s="21"/>
      <c r="U8" s="20" t="s">
        <v>92</v>
      </c>
      <c r="V8" s="20" t="s">
        <v>62</v>
      </c>
      <c r="X8" s="31" t="s">
        <v>63</v>
      </c>
      <c r="Z8" s="31" t="s">
        <v>64</v>
      </c>
      <c r="AB8" s="31" t="s">
        <v>66</v>
      </c>
      <c r="AD8" s="31" t="s">
        <v>68</v>
      </c>
      <c r="AG8" s="31" t="s">
        <v>69</v>
      </c>
      <c r="AI8" s="31" t="s">
        <v>70</v>
      </c>
      <c r="AK8" s="31" t="s">
        <v>71</v>
      </c>
      <c r="AM8" s="31" t="s">
        <v>66</v>
      </c>
      <c r="AO8" s="31" t="s">
        <v>76</v>
      </c>
      <c r="AQ8" s="31" t="s">
        <v>78</v>
      </c>
      <c r="AS8" s="31" t="s">
        <v>80</v>
      </c>
      <c r="AU8" s="31" t="s">
        <v>81</v>
      </c>
      <c r="AW8" s="20" t="s">
        <v>97</v>
      </c>
      <c r="AY8" s="31" t="s">
        <v>69</v>
      </c>
      <c r="BA8" s="31" t="s">
        <v>85</v>
      </c>
      <c r="BC8" s="31" t="s">
        <v>86</v>
      </c>
      <c r="BE8" s="31" t="s">
        <v>61</v>
      </c>
      <c r="BG8" s="31" t="s">
        <v>88</v>
      </c>
    </row>
    <row r="9" spans="2:32" ht="33.75">
      <c r="B9" s="32" t="s">
        <v>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3"/>
      <c r="O9" s="22"/>
      <c r="Q9" s="22"/>
      <c r="R9" s="22"/>
      <c r="S9" s="22"/>
      <c r="T9" s="22"/>
      <c r="U9" s="22"/>
      <c r="V9" s="22"/>
      <c r="X9" s="22"/>
      <c r="Z9" s="22"/>
      <c r="AB9" s="22"/>
      <c r="AD9" s="22"/>
      <c r="AF9" s="32" t="s">
        <v>1</v>
      </c>
    </row>
    <row r="10" spans="2:32" ht="33.75" hidden="1">
      <c r="B10" s="27" t="s">
        <v>2</v>
      </c>
      <c r="C10" s="22">
        <v>295792</v>
      </c>
      <c r="D10" s="22"/>
      <c r="E10" s="22">
        <v>102943</v>
      </c>
      <c r="F10" s="22"/>
      <c r="G10" s="22">
        <v>481502</v>
      </c>
      <c r="H10" s="22"/>
      <c r="I10" s="22">
        <v>27670</v>
      </c>
      <c r="J10" s="22"/>
      <c r="K10" s="22" t="s">
        <v>38</v>
      </c>
      <c r="L10" s="22"/>
      <c r="M10" s="22"/>
      <c r="N10" s="33"/>
      <c r="O10" s="22"/>
      <c r="Q10" s="22"/>
      <c r="R10" s="22"/>
      <c r="S10" s="22" t="s">
        <v>38</v>
      </c>
      <c r="T10" s="22"/>
      <c r="U10" s="22"/>
      <c r="V10" s="22"/>
      <c r="X10" s="22"/>
      <c r="Z10" s="22"/>
      <c r="AB10" s="22"/>
      <c r="AD10" s="22"/>
      <c r="AF10" s="27" t="s">
        <v>2</v>
      </c>
    </row>
    <row r="11" spans="3:30" ht="33.75" hidden="1">
      <c r="C11" s="24"/>
      <c r="D11" s="22"/>
      <c r="E11" s="24"/>
      <c r="F11" s="22"/>
      <c r="G11" s="24"/>
      <c r="H11" s="22"/>
      <c r="I11" s="24"/>
      <c r="J11" s="22"/>
      <c r="K11" s="23"/>
      <c r="L11" s="22"/>
      <c r="M11" s="23"/>
      <c r="N11" s="33"/>
      <c r="O11" s="23"/>
      <c r="Q11" s="23"/>
      <c r="R11" s="23"/>
      <c r="S11" s="23"/>
      <c r="T11" s="23"/>
      <c r="U11" s="23"/>
      <c r="V11" s="23"/>
      <c r="X11" s="23"/>
      <c r="Z11" s="23"/>
      <c r="AB11" s="23"/>
      <c r="AD11" s="23"/>
    </row>
    <row r="12" spans="2:59" ht="33.75">
      <c r="B12" s="27" t="s">
        <v>3</v>
      </c>
      <c r="C12" s="25">
        <f>SUM(C10:C11)</f>
        <v>295792</v>
      </c>
      <c r="D12" s="22"/>
      <c r="E12" s="25">
        <f>SUM(E10:E11)</f>
        <v>102943</v>
      </c>
      <c r="F12" s="22"/>
      <c r="G12" s="25">
        <f>SUM(G10:G11)</f>
        <v>481502</v>
      </c>
      <c r="H12" s="22"/>
      <c r="I12" s="25">
        <f>SUM(I10:I11)</f>
        <v>27670</v>
      </c>
      <c r="J12" s="22"/>
      <c r="K12" s="23">
        <f>SUM(K10:K11)</f>
        <v>0</v>
      </c>
      <c r="L12" s="23"/>
      <c r="M12" s="23">
        <f>SUM(M10:M11)</f>
        <v>0</v>
      </c>
      <c r="N12" s="34"/>
      <c r="O12" s="23">
        <f>SUM(O10:O11)</f>
        <v>0</v>
      </c>
      <c r="P12" s="35"/>
      <c r="Q12" s="23">
        <f>SUM(Q10:Q11)</f>
        <v>0</v>
      </c>
      <c r="R12" s="23">
        <f>SUM(R10:R11)</f>
        <v>0</v>
      </c>
      <c r="S12" s="23">
        <f>SUM(K12:O12)</f>
        <v>0</v>
      </c>
      <c r="T12" s="23"/>
      <c r="U12" s="23">
        <f>SUM(K12:O12)</f>
        <v>0</v>
      </c>
      <c r="V12" s="23">
        <f>SUM(V10:V11)</f>
        <v>0</v>
      </c>
      <c r="W12" s="35"/>
      <c r="X12" s="23">
        <f>SUM(X10:X11)</f>
        <v>0</v>
      </c>
      <c r="Y12" s="35"/>
      <c r="Z12" s="23">
        <f>SUM(Z10:Z11)</f>
        <v>0</v>
      </c>
      <c r="AA12" s="35"/>
      <c r="AB12" s="23">
        <f>SUM(V12:Z12)</f>
        <v>0</v>
      </c>
      <c r="AC12" s="35"/>
      <c r="AD12" s="23">
        <f>U12+AB12</f>
        <v>0</v>
      </c>
      <c r="AF12" s="27" t="s">
        <v>3</v>
      </c>
      <c r="AG12" s="23">
        <f>SUM(AG10:AG11)</f>
        <v>0</v>
      </c>
      <c r="AI12" s="23">
        <f>SUM(AI10:AI11)</f>
        <v>0</v>
      </c>
      <c r="AK12" s="23">
        <f>SUM(AK10:AK11)</f>
        <v>0</v>
      </c>
      <c r="AM12" s="23">
        <f>SUM(AG12:AK12)</f>
        <v>0</v>
      </c>
      <c r="AO12" s="22">
        <f>AM12+AD12</f>
        <v>0</v>
      </c>
      <c r="AQ12" s="23">
        <f>SUM(AQ10:AQ11)</f>
        <v>0</v>
      </c>
      <c r="AS12" s="23">
        <f>SUM(AS10:AS11)</f>
        <v>0</v>
      </c>
      <c r="AU12" s="23">
        <f>SUM(AU10:AU11)</f>
        <v>0</v>
      </c>
      <c r="AW12" s="22">
        <f>SUM(AO12:AU12)</f>
        <v>0</v>
      </c>
      <c r="AY12" s="23">
        <f>SUM(AY10:AY11)</f>
        <v>0</v>
      </c>
      <c r="BA12" s="23">
        <f>SUM(BA10:BA11)</f>
        <v>0</v>
      </c>
      <c r="BC12" s="23">
        <f>SUM(BC10:BC11)</f>
        <v>0</v>
      </c>
      <c r="BE12" s="23">
        <f>SUM(AY12:BC12)</f>
        <v>0</v>
      </c>
      <c r="BG12" s="23">
        <f>SUM(BG10:BG11)</f>
        <v>0</v>
      </c>
    </row>
    <row r="13" spans="3:59" ht="33.7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3"/>
      <c r="O13" s="22"/>
      <c r="Q13" s="22"/>
      <c r="R13" s="22"/>
      <c r="S13" s="22"/>
      <c r="T13" s="22"/>
      <c r="U13" s="22"/>
      <c r="V13" s="22"/>
      <c r="X13" s="22"/>
      <c r="Z13" s="22"/>
      <c r="AB13" s="22"/>
      <c r="AD13" s="22"/>
      <c r="AG13" s="22"/>
      <c r="AI13" s="22"/>
      <c r="AK13" s="22"/>
      <c r="AM13" s="22"/>
      <c r="AO13" s="22" t="s">
        <v>38</v>
      </c>
      <c r="AQ13" s="22"/>
      <c r="AS13" s="22"/>
      <c r="AU13" s="22"/>
      <c r="AY13" s="22"/>
      <c r="BA13" s="22"/>
      <c r="BC13" s="22"/>
      <c r="BE13" s="22"/>
      <c r="BG13" s="22"/>
    </row>
    <row r="14" spans="2:59" ht="33.75">
      <c r="B14" s="32" t="s">
        <v>4</v>
      </c>
      <c r="C14" s="22"/>
      <c r="D14" s="22"/>
      <c r="E14" s="22"/>
      <c r="F14" s="22"/>
      <c r="G14" s="22"/>
      <c r="H14" s="22"/>
      <c r="I14" s="22"/>
      <c r="J14" s="22"/>
      <c r="K14" s="23"/>
      <c r="L14" s="23"/>
      <c r="M14" s="23"/>
      <c r="N14" s="34"/>
      <c r="O14" s="23"/>
      <c r="P14" s="35"/>
      <c r="Q14" s="23"/>
      <c r="R14" s="23"/>
      <c r="S14" s="23"/>
      <c r="T14" s="23"/>
      <c r="U14" s="23"/>
      <c r="V14" s="23"/>
      <c r="W14" s="35"/>
      <c r="X14" s="23"/>
      <c r="Y14" s="35"/>
      <c r="Z14" s="23"/>
      <c r="AA14" s="35"/>
      <c r="AB14" s="23"/>
      <c r="AC14" s="35"/>
      <c r="AD14" s="23"/>
      <c r="AF14" s="32" t="s">
        <v>4</v>
      </c>
      <c r="AG14" s="23"/>
      <c r="AI14" s="23"/>
      <c r="AK14" s="23"/>
      <c r="AM14" s="23"/>
      <c r="AO14" s="22" t="s">
        <v>38</v>
      </c>
      <c r="AQ14" s="23"/>
      <c r="AS14" s="23"/>
      <c r="AU14" s="23"/>
      <c r="AY14" s="23"/>
      <c r="BA14" s="23"/>
      <c r="BC14" s="23"/>
      <c r="BE14" s="23"/>
      <c r="BG14" s="23"/>
    </row>
    <row r="15" spans="2:59" ht="33.75" hidden="1">
      <c r="B15" s="27" t="s">
        <v>5</v>
      </c>
      <c r="C15" s="22">
        <v>102970</v>
      </c>
      <c r="D15" s="22"/>
      <c r="E15" s="22">
        <v>74744</v>
      </c>
      <c r="F15" s="22"/>
      <c r="G15" s="22">
        <v>321057</v>
      </c>
      <c r="H15" s="22"/>
      <c r="I15" s="22">
        <v>23183</v>
      </c>
      <c r="J15" s="22"/>
      <c r="K15" s="22" t="s">
        <v>38</v>
      </c>
      <c r="L15" s="22"/>
      <c r="M15" s="22"/>
      <c r="N15" s="33"/>
      <c r="O15" s="22"/>
      <c r="Q15" s="22"/>
      <c r="R15" s="22"/>
      <c r="S15" s="22"/>
      <c r="T15" s="22"/>
      <c r="U15" s="22"/>
      <c r="V15" s="22"/>
      <c r="X15" s="22"/>
      <c r="Z15" s="22"/>
      <c r="AB15" s="22"/>
      <c r="AD15" s="22"/>
      <c r="AF15" s="27" t="s">
        <v>5</v>
      </c>
      <c r="AG15" s="22"/>
      <c r="AI15" s="22"/>
      <c r="AK15" s="22"/>
      <c r="AM15" s="22"/>
      <c r="AO15" s="22">
        <f>AM15+AD15</f>
        <v>0</v>
      </c>
      <c r="AQ15" s="22"/>
      <c r="AS15" s="22"/>
      <c r="AU15" s="22"/>
      <c r="AY15" s="22"/>
      <c r="BA15" s="22"/>
      <c r="BC15" s="22"/>
      <c r="BE15" s="22"/>
      <c r="BG15" s="22"/>
    </row>
    <row r="16" spans="2:59" ht="33.75" hidden="1">
      <c r="B16" s="27" t="s">
        <v>6</v>
      </c>
      <c r="C16" s="22">
        <v>4100</v>
      </c>
      <c r="D16" s="22"/>
      <c r="E16" s="22">
        <v>6056</v>
      </c>
      <c r="F16" s="22"/>
      <c r="G16" s="22">
        <v>459</v>
      </c>
      <c r="H16" s="22"/>
      <c r="I16" s="22">
        <v>1005</v>
      </c>
      <c r="J16" s="22"/>
      <c r="K16" s="22" t="s">
        <v>38</v>
      </c>
      <c r="L16" s="22"/>
      <c r="M16" s="22"/>
      <c r="N16" s="33"/>
      <c r="O16" s="22"/>
      <c r="Q16" s="22"/>
      <c r="R16" s="22"/>
      <c r="S16" s="22"/>
      <c r="T16" s="22"/>
      <c r="U16" s="22"/>
      <c r="V16" s="22"/>
      <c r="X16" s="22"/>
      <c r="Z16" s="22"/>
      <c r="AB16" s="22"/>
      <c r="AD16" s="22"/>
      <c r="AF16" s="27" t="s">
        <v>6</v>
      </c>
      <c r="AG16" s="22"/>
      <c r="AI16" s="22"/>
      <c r="AK16" s="22"/>
      <c r="AM16" s="22"/>
      <c r="AO16" s="22">
        <f>AM16+AD16</f>
        <v>0</v>
      </c>
      <c r="AQ16" s="22"/>
      <c r="AS16" s="22"/>
      <c r="AU16" s="22"/>
      <c r="AY16" s="22"/>
      <c r="BA16" s="22"/>
      <c r="BC16" s="22"/>
      <c r="BE16" s="22"/>
      <c r="BG16" s="22"/>
    </row>
    <row r="17" spans="2:59" ht="33.75" hidden="1">
      <c r="B17" s="27" t="s">
        <v>7</v>
      </c>
      <c r="C17" s="22" t="s">
        <v>38</v>
      </c>
      <c r="D17" s="22"/>
      <c r="E17" s="22">
        <v>69</v>
      </c>
      <c r="F17" s="22"/>
      <c r="G17" s="22"/>
      <c r="H17" s="22"/>
      <c r="I17" s="22"/>
      <c r="J17" s="22"/>
      <c r="K17" s="22"/>
      <c r="L17" s="22"/>
      <c r="M17" s="22"/>
      <c r="N17" s="33"/>
      <c r="O17" s="22"/>
      <c r="Q17" s="22"/>
      <c r="R17" s="22"/>
      <c r="S17" s="22"/>
      <c r="T17" s="22"/>
      <c r="U17" s="22"/>
      <c r="V17" s="22"/>
      <c r="X17" s="22"/>
      <c r="Z17" s="22"/>
      <c r="AB17" s="22"/>
      <c r="AD17" s="22"/>
      <c r="AF17" s="27" t="s">
        <v>7</v>
      </c>
      <c r="AG17" s="22"/>
      <c r="AI17" s="22"/>
      <c r="AK17" s="22"/>
      <c r="AM17" s="22"/>
      <c r="AO17" s="22">
        <f>AM17+AD17</f>
        <v>0</v>
      </c>
      <c r="AQ17" s="22"/>
      <c r="AS17" s="22"/>
      <c r="AU17" s="22"/>
      <c r="AY17" s="22"/>
      <c r="BA17" s="22"/>
      <c r="BC17" s="22"/>
      <c r="BE17" s="22"/>
      <c r="BG17" s="22"/>
    </row>
    <row r="18" spans="2:59" ht="33.75" hidden="1">
      <c r="B18" s="27" t="s">
        <v>8</v>
      </c>
      <c r="C18" s="24">
        <v>2399</v>
      </c>
      <c r="D18" s="22"/>
      <c r="E18" s="24">
        <v>1467</v>
      </c>
      <c r="F18" s="22"/>
      <c r="G18" s="24">
        <v>4951</v>
      </c>
      <c r="H18" s="22"/>
      <c r="I18" s="24">
        <v>980</v>
      </c>
      <c r="J18" s="22"/>
      <c r="K18" s="23"/>
      <c r="L18" s="22"/>
      <c r="M18" s="23"/>
      <c r="N18" s="33"/>
      <c r="O18" s="23"/>
      <c r="Q18" s="23"/>
      <c r="R18" s="23"/>
      <c r="S18" s="23"/>
      <c r="T18" s="23"/>
      <c r="U18" s="23"/>
      <c r="V18" s="23"/>
      <c r="X18" s="23"/>
      <c r="Z18" s="23"/>
      <c r="AB18" s="23"/>
      <c r="AD18" s="23"/>
      <c r="AF18" s="27" t="s">
        <v>8</v>
      </c>
      <c r="AG18" s="23"/>
      <c r="AI18" s="23"/>
      <c r="AK18" s="23"/>
      <c r="AM18" s="23"/>
      <c r="AO18" s="22">
        <f>AM18+AD18</f>
        <v>0</v>
      </c>
      <c r="AQ18" s="23"/>
      <c r="AS18" s="23"/>
      <c r="AU18" s="23"/>
      <c r="AY18" s="23"/>
      <c r="BA18" s="23"/>
      <c r="BC18" s="23"/>
      <c r="BE18" s="23"/>
      <c r="BG18" s="23"/>
    </row>
    <row r="19" spans="2:59" ht="33.75">
      <c r="B19" s="27" t="s">
        <v>9</v>
      </c>
      <c r="C19" s="25">
        <f>SUM(C15:C18)</f>
        <v>109469</v>
      </c>
      <c r="D19" s="22"/>
      <c r="E19" s="25">
        <f>SUM(E15:E18)</f>
        <v>82336</v>
      </c>
      <c r="F19" s="22"/>
      <c r="G19" s="25">
        <f>SUM(G15:G18)</f>
        <v>326467</v>
      </c>
      <c r="H19" s="22"/>
      <c r="I19" s="25">
        <f>SUM(I15:I18)</f>
        <v>25168</v>
      </c>
      <c r="J19" s="22"/>
      <c r="K19" s="24">
        <v>0</v>
      </c>
      <c r="L19" s="23"/>
      <c r="M19" s="24">
        <f>SUM(M15:M18)</f>
        <v>0</v>
      </c>
      <c r="N19" s="34"/>
      <c r="O19" s="24">
        <f>SUM(O15:O18)</f>
        <v>0</v>
      </c>
      <c r="P19" s="35"/>
      <c r="Q19" s="23">
        <f>SUM(Q15:Q18)</f>
        <v>0</v>
      </c>
      <c r="R19" s="23">
        <f>SUM(R15:R18)</f>
        <v>0</v>
      </c>
      <c r="S19" s="24">
        <f>SUM(K19:O19)</f>
        <v>0</v>
      </c>
      <c r="T19" s="23"/>
      <c r="U19" s="24">
        <f>SUM(K19:O19)</f>
        <v>0</v>
      </c>
      <c r="V19" s="24">
        <f>SUM(V15:V18)</f>
        <v>0</v>
      </c>
      <c r="W19" s="35"/>
      <c r="X19" s="24">
        <f>SUM(X15:X18)</f>
        <v>0</v>
      </c>
      <c r="Y19" s="35"/>
      <c r="Z19" s="24">
        <f>SUM(Z15:Z18)</f>
        <v>0</v>
      </c>
      <c r="AA19" s="35"/>
      <c r="AB19" s="24">
        <f>SUM(V19:Z19)</f>
        <v>0</v>
      </c>
      <c r="AC19" s="35"/>
      <c r="AD19" s="24">
        <f>U19+AB19</f>
        <v>0</v>
      </c>
      <c r="AF19" s="27" t="s">
        <v>9</v>
      </c>
      <c r="AG19" s="24">
        <f>SUM(AG15:AG18)</f>
        <v>0</v>
      </c>
      <c r="AI19" s="24">
        <f>SUM(AI15:AI18)</f>
        <v>0</v>
      </c>
      <c r="AK19" s="24">
        <f>SUM(AK15:AK18)</f>
        <v>0</v>
      </c>
      <c r="AM19" s="24">
        <f>SUM(AG19:AK19)</f>
        <v>0</v>
      </c>
      <c r="AO19" s="24">
        <f>AM19+AD19</f>
        <v>0</v>
      </c>
      <c r="AQ19" s="24">
        <f>SUM(AQ15:AQ18)</f>
        <v>0</v>
      </c>
      <c r="AS19" s="24">
        <f>SUM(AS15:AS18)</f>
        <v>0</v>
      </c>
      <c r="AU19" s="24">
        <f>SUM(AU15:AU18)</f>
        <v>0</v>
      </c>
      <c r="AW19" s="24">
        <f>SUM(AO19:AU19)</f>
        <v>0</v>
      </c>
      <c r="AY19" s="24">
        <f>SUM(AY15:AY18)</f>
        <v>0</v>
      </c>
      <c r="BA19" s="24">
        <f>SUM(BA15:BA18)</f>
        <v>0</v>
      </c>
      <c r="BC19" s="24">
        <f>SUM(BC15:BC18)</f>
        <v>0</v>
      </c>
      <c r="BE19" s="24">
        <f>SUM(AY19:BC19)</f>
        <v>0</v>
      </c>
      <c r="BG19" s="24">
        <f>SUM(BG15:BG18)</f>
        <v>0</v>
      </c>
    </row>
    <row r="20" spans="3:59" ht="33.7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3"/>
      <c r="O20" s="22"/>
      <c r="Q20" s="22"/>
      <c r="R20" s="22"/>
      <c r="S20" s="23"/>
      <c r="T20" s="22"/>
      <c r="U20" s="22"/>
      <c r="V20" s="22"/>
      <c r="X20" s="22"/>
      <c r="Z20" s="22"/>
      <c r="AB20" s="22"/>
      <c r="AD20" s="22"/>
      <c r="AG20" s="22"/>
      <c r="AI20" s="22"/>
      <c r="AK20" s="22"/>
      <c r="AM20" s="22"/>
      <c r="AO20" s="22" t="s">
        <v>38</v>
      </c>
      <c r="AQ20" s="22"/>
      <c r="AS20" s="22"/>
      <c r="AU20" s="22"/>
      <c r="AY20" s="22"/>
      <c r="BA20" s="22"/>
      <c r="BC20" s="22"/>
      <c r="BE20" s="22"/>
      <c r="BG20" s="22"/>
    </row>
    <row r="21" spans="2:59" ht="33.75">
      <c r="B21" s="27" t="s">
        <v>10</v>
      </c>
      <c r="C21" s="22">
        <f>C12-C19</f>
        <v>186323</v>
      </c>
      <c r="D21" s="22"/>
      <c r="E21" s="22">
        <f>E12-E19</f>
        <v>20607</v>
      </c>
      <c r="F21" s="22"/>
      <c r="G21" s="22">
        <f>G12-G19</f>
        <v>155035</v>
      </c>
      <c r="H21" s="22"/>
      <c r="I21" s="22">
        <f>I12-I19</f>
        <v>2502</v>
      </c>
      <c r="J21" s="22"/>
      <c r="K21" s="23">
        <f>K12-K19</f>
        <v>0</v>
      </c>
      <c r="L21" s="23"/>
      <c r="M21" s="23">
        <f>M12-M19</f>
        <v>0</v>
      </c>
      <c r="N21" s="34"/>
      <c r="O21" s="23">
        <f>O12-O19</f>
        <v>0</v>
      </c>
      <c r="P21" s="35"/>
      <c r="Q21" s="23">
        <f>Q12-Q19</f>
        <v>0</v>
      </c>
      <c r="R21" s="23">
        <f>R12-R19</f>
        <v>0</v>
      </c>
      <c r="S21" s="23">
        <f>SUM(K21:O21)</f>
        <v>0</v>
      </c>
      <c r="T21" s="23"/>
      <c r="U21" s="23">
        <f>SUM(K21:O21)</f>
        <v>0</v>
      </c>
      <c r="V21" s="23">
        <f>V12-V19</f>
        <v>0</v>
      </c>
      <c r="W21" s="35"/>
      <c r="X21" s="23">
        <f>X12-X19</f>
        <v>0</v>
      </c>
      <c r="Y21" s="35"/>
      <c r="Z21" s="23">
        <f>Z12-Z19</f>
        <v>0</v>
      </c>
      <c r="AA21" s="35"/>
      <c r="AB21" s="23">
        <f>SUM(V21:Z21)</f>
        <v>0</v>
      </c>
      <c r="AC21" s="35"/>
      <c r="AD21" s="23">
        <f>U21+AB21</f>
        <v>0</v>
      </c>
      <c r="AF21" s="27" t="s">
        <v>10</v>
      </c>
      <c r="AG21" s="23">
        <f>AG12-AG19</f>
        <v>0</v>
      </c>
      <c r="AI21" s="23">
        <f>AI12-AI19</f>
        <v>0</v>
      </c>
      <c r="AK21" s="23">
        <f>AK12-AK19</f>
        <v>0</v>
      </c>
      <c r="AM21" s="23">
        <f>SUM(AG21:AK21)</f>
        <v>0</v>
      </c>
      <c r="AO21" s="22">
        <f>AM21+AD21</f>
        <v>0</v>
      </c>
      <c r="AQ21" s="23">
        <f>AQ12-AQ19</f>
        <v>0</v>
      </c>
      <c r="AS21" s="23">
        <f>AS12-AS19</f>
        <v>0</v>
      </c>
      <c r="AU21" s="23">
        <f>AU12-AU19</f>
        <v>0</v>
      </c>
      <c r="AW21" s="22">
        <f>SUM(AO21:AU21)</f>
        <v>0</v>
      </c>
      <c r="AY21" s="23">
        <f>AY12-AY19</f>
        <v>0</v>
      </c>
      <c r="BA21" s="23">
        <f>BA12-BA19</f>
        <v>0</v>
      </c>
      <c r="BC21" s="23">
        <f>BC12-BC19</f>
        <v>0</v>
      </c>
      <c r="BE21" s="23">
        <f>SUM(AY21:BC21)</f>
        <v>0</v>
      </c>
      <c r="BG21" s="23">
        <f>BG12-BG19</f>
        <v>0</v>
      </c>
    </row>
    <row r="22" spans="3:59" ht="33.7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3"/>
      <c r="O22" s="22"/>
      <c r="Q22" s="22"/>
      <c r="R22" s="22"/>
      <c r="S22" s="22"/>
      <c r="T22" s="22"/>
      <c r="U22" s="22"/>
      <c r="V22" s="22"/>
      <c r="X22" s="22"/>
      <c r="Z22" s="22"/>
      <c r="AB22" s="22"/>
      <c r="AD22" s="22"/>
      <c r="AG22" s="22"/>
      <c r="AI22" s="22"/>
      <c r="AK22" s="22"/>
      <c r="AM22" s="22"/>
      <c r="AO22" s="22" t="s">
        <v>38</v>
      </c>
      <c r="AQ22" s="22"/>
      <c r="AS22" s="22"/>
      <c r="AU22" s="22"/>
      <c r="AY22" s="22"/>
      <c r="BA22" s="22"/>
      <c r="BC22" s="22"/>
      <c r="BE22" s="22"/>
      <c r="BG22" s="22"/>
    </row>
    <row r="23" spans="2:59" ht="33.75">
      <c r="B23" s="32" t="s">
        <v>11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3"/>
      <c r="O23" s="22"/>
      <c r="Q23" s="22"/>
      <c r="R23" s="22"/>
      <c r="S23" s="22"/>
      <c r="T23" s="22"/>
      <c r="U23" s="22"/>
      <c r="V23" s="22"/>
      <c r="X23" s="22"/>
      <c r="Z23" s="22"/>
      <c r="AB23" s="22"/>
      <c r="AD23" s="22"/>
      <c r="AF23" s="32" t="s">
        <v>11</v>
      </c>
      <c r="AG23" s="22"/>
      <c r="AI23" s="22"/>
      <c r="AK23" s="22"/>
      <c r="AM23" s="22"/>
      <c r="AO23" s="22" t="s">
        <v>38</v>
      </c>
      <c r="AQ23" s="22"/>
      <c r="AS23" s="22"/>
      <c r="AU23" s="22"/>
      <c r="AY23" s="22"/>
      <c r="BA23" s="22"/>
      <c r="BC23" s="22"/>
      <c r="BE23" s="22"/>
      <c r="BG23" s="22"/>
    </row>
    <row r="24" spans="2:59" ht="33.75">
      <c r="B24" s="36" t="s">
        <v>19</v>
      </c>
      <c r="C24" s="22"/>
      <c r="D24" s="22"/>
      <c r="E24" s="22"/>
      <c r="F24" s="22"/>
      <c r="G24" s="22"/>
      <c r="H24" s="22"/>
      <c r="I24" s="22"/>
      <c r="J24" s="22"/>
      <c r="K24" s="22" t="s">
        <v>38</v>
      </c>
      <c r="L24" s="22"/>
      <c r="M24" s="22" t="s">
        <v>38</v>
      </c>
      <c r="N24" s="33"/>
      <c r="O24" s="22" t="s">
        <v>38</v>
      </c>
      <c r="Q24" s="22" t="s">
        <v>38</v>
      </c>
      <c r="R24" s="22" t="s">
        <v>38</v>
      </c>
      <c r="S24" s="22">
        <f>SUM(K24:O24)</f>
        <v>0</v>
      </c>
      <c r="T24" s="22"/>
      <c r="U24" s="23">
        <f>SUM(K24:O24)</f>
        <v>0</v>
      </c>
      <c r="V24" s="22" t="s">
        <v>38</v>
      </c>
      <c r="X24" s="22" t="s">
        <v>38</v>
      </c>
      <c r="Z24" s="22" t="s">
        <v>38</v>
      </c>
      <c r="AB24" s="22">
        <f>SUM(V24:Z24)</f>
        <v>0</v>
      </c>
      <c r="AD24" s="23">
        <f>U24+AB24</f>
        <v>0</v>
      </c>
      <c r="AF24" s="36" t="s">
        <v>19</v>
      </c>
      <c r="AG24" s="22" t="s">
        <v>38</v>
      </c>
      <c r="AI24" s="22" t="s">
        <v>38</v>
      </c>
      <c r="AK24" s="22" t="s">
        <v>38</v>
      </c>
      <c r="AM24" s="22">
        <f>SUM(AG24:AK24)</f>
        <v>0</v>
      </c>
      <c r="AO24" s="22">
        <f>AM24+AD24</f>
        <v>0</v>
      </c>
      <c r="AQ24" s="22" t="s">
        <v>38</v>
      </c>
      <c r="AS24" s="22" t="s">
        <v>38</v>
      </c>
      <c r="AU24" s="22" t="s">
        <v>38</v>
      </c>
      <c r="AW24" s="22">
        <f>SUM(AO24:AU24)</f>
        <v>0</v>
      </c>
      <c r="AY24" s="22">
        <v>4000</v>
      </c>
      <c r="BA24" s="22">
        <v>4000</v>
      </c>
      <c r="BC24" s="22" t="s">
        <v>38</v>
      </c>
      <c r="BE24" s="22">
        <f>SUM(AY24:BC24)</f>
        <v>8000</v>
      </c>
      <c r="BG24" s="22" t="s">
        <v>38</v>
      </c>
    </row>
    <row r="25" spans="2:59" ht="33.75">
      <c r="B25" s="27" t="s">
        <v>13</v>
      </c>
      <c r="C25" s="22">
        <v>11821</v>
      </c>
      <c r="D25" s="22"/>
      <c r="E25" s="22">
        <v>4447</v>
      </c>
      <c r="F25" s="22"/>
      <c r="G25" s="22">
        <v>46072</v>
      </c>
      <c r="H25" s="22"/>
      <c r="I25" s="22">
        <v>30959</v>
      </c>
      <c r="J25" s="22"/>
      <c r="K25" s="22" t="s">
        <v>38</v>
      </c>
      <c r="L25" s="22"/>
      <c r="M25" s="22" t="s">
        <v>38</v>
      </c>
      <c r="N25" s="33"/>
      <c r="O25" s="22">
        <v>9870</v>
      </c>
      <c r="Q25" s="22">
        <v>12033</v>
      </c>
      <c r="R25" s="22">
        <v>12307</v>
      </c>
      <c r="S25" s="22">
        <f>SUM(K25:O25)</f>
        <v>9870</v>
      </c>
      <c r="T25" s="22"/>
      <c r="U25" s="23">
        <f aca="true" t="shared" si="0" ref="U25:U66">SUM(K25:O25)</f>
        <v>9870</v>
      </c>
      <c r="V25" s="22" t="s">
        <v>38</v>
      </c>
      <c r="X25" s="22" t="s">
        <v>38</v>
      </c>
      <c r="Z25" s="22">
        <v>2400</v>
      </c>
      <c r="AB25" s="22">
        <f>SUM(V25:Z25)</f>
        <v>2400</v>
      </c>
      <c r="AD25" s="23">
        <f>U25+AB25</f>
        <v>12270</v>
      </c>
      <c r="AF25" s="27" t="s">
        <v>13</v>
      </c>
      <c r="AG25" s="22" t="s">
        <v>38</v>
      </c>
      <c r="AI25" s="22" t="s">
        <v>38</v>
      </c>
      <c r="AK25" s="22"/>
      <c r="AM25" s="22">
        <f>SUM(AG25:AK25)</f>
        <v>0</v>
      </c>
      <c r="AO25" s="22">
        <f>AM25+AD25</f>
        <v>12270</v>
      </c>
      <c r="AQ25" s="22"/>
      <c r="AS25" s="22"/>
      <c r="AU25" s="22"/>
      <c r="AW25" s="22">
        <f>SUM(AO25:AU25)</f>
        <v>12270</v>
      </c>
      <c r="AY25" s="22" t="s">
        <v>38</v>
      </c>
      <c r="BA25" s="22" t="s">
        <v>38</v>
      </c>
      <c r="BC25" s="22">
        <v>2520</v>
      </c>
      <c r="BE25" s="22">
        <f>SUM(AY25:BC25)</f>
        <v>2520</v>
      </c>
      <c r="BG25" s="22" t="s">
        <v>38</v>
      </c>
    </row>
    <row r="26" spans="2:59" ht="33.75">
      <c r="B26" s="27" t="s">
        <v>14</v>
      </c>
      <c r="C26" s="23">
        <v>17433</v>
      </c>
      <c r="D26" s="22"/>
      <c r="E26" s="23">
        <v>-5225</v>
      </c>
      <c r="F26" s="22"/>
      <c r="G26" s="23">
        <v>8767</v>
      </c>
      <c r="H26" s="22"/>
      <c r="I26" s="23">
        <v>3437</v>
      </c>
      <c r="J26" s="22"/>
      <c r="K26" s="23" t="s">
        <v>38</v>
      </c>
      <c r="L26" s="22"/>
      <c r="M26" s="23" t="s">
        <v>38</v>
      </c>
      <c r="N26" s="33"/>
      <c r="O26" s="23" t="s">
        <v>38</v>
      </c>
      <c r="Q26" s="23">
        <v>1686</v>
      </c>
      <c r="R26" s="23">
        <v>2269</v>
      </c>
      <c r="S26" s="22">
        <f>SUM(K26:O26)</f>
        <v>0</v>
      </c>
      <c r="T26" s="23"/>
      <c r="U26" s="23">
        <f t="shared" si="0"/>
        <v>0</v>
      </c>
      <c r="V26" s="23" t="s">
        <v>38</v>
      </c>
      <c r="X26" s="23" t="s">
        <v>38</v>
      </c>
      <c r="Z26" s="23" t="s">
        <v>38</v>
      </c>
      <c r="AB26" s="22">
        <f>SUM(V26:Z26)</f>
        <v>0</v>
      </c>
      <c r="AD26" s="23">
        <f>U26+AB26</f>
        <v>0</v>
      </c>
      <c r="AF26" s="27" t="s">
        <v>14</v>
      </c>
      <c r="AG26" s="23" t="s">
        <v>38</v>
      </c>
      <c r="AI26" s="23" t="s">
        <v>38</v>
      </c>
      <c r="AK26" s="23"/>
      <c r="AM26" s="22">
        <f>SUM(AG26:AK26)</f>
        <v>0</v>
      </c>
      <c r="AO26" s="22">
        <f>AM26+AD26</f>
        <v>0</v>
      </c>
      <c r="AQ26" s="23"/>
      <c r="AS26" s="23"/>
      <c r="AU26" s="23"/>
      <c r="AW26" s="22">
        <f>SUM(AO26:AU26)</f>
        <v>0</v>
      </c>
      <c r="AY26" s="23" t="s">
        <v>38</v>
      </c>
      <c r="BA26" s="23">
        <v>4</v>
      </c>
      <c r="BC26" s="23">
        <v>85</v>
      </c>
      <c r="BE26" s="22">
        <f>SUM(AY26:BC26)</f>
        <v>89</v>
      </c>
      <c r="BG26" s="23" t="s">
        <v>38</v>
      </c>
    </row>
    <row r="27" spans="2:59" ht="33.75">
      <c r="B27" s="27" t="s">
        <v>29</v>
      </c>
      <c r="C27" s="23"/>
      <c r="D27" s="22"/>
      <c r="E27" s="23"/>
      <c r="F27" s="22"/>
      <c r="G27" s="23"/>
      <c r="H27" s="22"/>
      <c r="I27" s="23"/>
      <c r="J27" s="22"/>
      <c r="K27" s="23" t="s">
        <v>38</v>
      </c>
      <c r="L27" s="22"/>
      <c r="M27" s="23" t="s">
        <v>38</v>
      </c>
      <c r="N27" s="33"/>
      <c r="O27" s="23" t="s">
        <v>38</v>
      </c>
      <c r="Q27" s="23">
        <v>5417</v>
      </c>
      <c r="R27" s="23">
        <v>6042</v>
      </c>
      <c r="S27" s="22">
        <f>SUM(K27:O27)</f>
        <v>0</v>
      </c>
      <c r="T27" s="23"/>
      <c r="U27" s="23">
        <f t="shared" si="0"/>
        <v>0</v>
      </c>
      <c r="V27" s="23" t="s">
        <v>38</v>
      </c>
      <c r="X27" s="23" t="s">
        <v>38</v>
      </c>
      <c r="Z27" s="23" t="s">
        <v>38</v>
      </c>
      <c r="AB27" s="22">
        <f>SUM(V27:Z27)</f>
        <v>0</v>
      </c>
      <c r="AD27" s="23">
        <f>U27+AB27</f>
        <v>0</v>
      </c>
      <c r="AF27" s="27" t="s">
        <v>29</v>
      </c>
      <c r="AG27" s="23" t="s">
        <v>38</v>
      </c>
      <c r="AI27" s="23" t="s">
        <v>38</v>
      </c>
      <c r="AK27" s="23" t="s">
        <v>38</v>
      </c>
      <c r="AM27" s="22">
        <f>SUM(AG27:AK27)</f>
        <v>0</v>
      </c>
      <c r="AO27" s="22">
        <f>AM27+AD27</f>
        <v>0</v>
      </c>
      <c r="AQ27" s="23" t="s">
        <v>38</v>
      </c>
      <c r="AS27" s="23" t="s">
        <v>38</v>
      </c>
      <c r="AU27" s="23" t="s">
        <v>38</v>
      </c>
      <c r="AW27" s="22">
        <f>SUM(AO27:AU27)</f>
        <v>0</v>
      </c>
      <c r="AY27" s="23">
        <v>1805</v>
      </c>
      <c r="BA27" s="23" t="s">
        <v>38</v>
      </c>
      <c r="BC27" s="23" t="s">
        <v>38</v>
      </c>
      <c r="BE27" s="22">
        <f>SUM(AY27:BC27)</f>
        <v>1805</v>
      </c>
      <c r="BG27" s="23" t="s">
        <v>38</v>
      </c>
    </row>
    <row r="28" spans="2:59" ht="33.75">
      <c r="B28" s="27" t="s">
        <v>15</v>
      </c>
      <c r="C28" s="25">
        <f>SUM(C25:C26)</f>
        <v>29254</v>
      </c>
      <c r="D28" s="22"/>
      <c r="E28" s="25">
        <f>SUM(E25:E26)</f>
        <v>-778</v>
      </c>
      <c r="F28" s="22"/>
      <c r="G28" s="25">
        <f>SUM(G25:G26)</f>
        <v>54839</v>
      </c>
      <c r="H28" s="22"/>
      <c r="I28" s="25">
        <f>SUM(I25:I26)</f>
        <v>34396</v>
      </c>
      <c r="J28" s="22"/>
      <c r="K28" s="25">
        <f>SUM(K24:K27)</f>
        <v>0</v>
      </c>
      <c r="L28" s="22"/>
      <c r="M28" s="25">
        <f>SUM(M24:M27)</f>
        <v>0</v>
      </c>
      <c r="N28" s="33"/>
      <c r="O28" s="25">
        <f>SUM(O24:O27)</f>
        <v>9870</v>
      </c>
      <c r="Q28" s="25">
        <f>SUM(Q24:Q27)</f>
        <v>19136</v>
      </c>
      <c r="R28" s="25">
        <f>SUM(R24:R27)</f>
        <v>20618</v>
      </c>
      <c r="S28" s="25">
        <f>SUM(K28:O28)</f>
        <v>9870</v>
      </c>
      <c r="T28" s="25"/>
      <c r="U28" s="25">
        <f t="shared" si="0"/>
        <v>9870</v>
      </c>
      <c r="V28" s="25">
        <f>SUM(V24:V27)</f>
        <v>0</v>
      </c>
      <c r="X28" s="25">
        <f>SUM(X24:X27)</f>
        <v>0</v>
      </c>
      <c r="Z28" s="25">
        <f>SUM(Z24:Z27)</f>
        <v>2400</v>
      </c>
      <c r="AB28" s="25">
        <f>SUM(V28:Z28)</f>
        <v>2400</v>
      </c>
      <c r="AD28" s="25">
        <f>U28+AB28</f>
        <v>12270</v>
      </c>
      <c r="AF28" s="27" t="s">
        <v>15</v>
      </c>
      <c r="AG28" s="25">
        <f>SUM(AG24:AG27)</f>
        <v>0</v>
      </c>
      <c r="AI28" s="25">
        <f>SUM(AI24:AI27)</f>
        <v>0</v>
      </c>
      <c r="AK28" s="25">
        <f>SUM(AK24:AK27)</f>
        <v>0</v>
      </c>
      <c r="AM28" s="25">
        <f>SUM(AG28:AK28)</f>
        <v>0</v>
      </c>
      <c r="AO28" s="25">
        <f>AM28+AD28</f>
        <v>12270</v>
      </c>
      <c r="AQ28" s="25">
        <f>SUM(AQ24:AQ27)</f>
        <v>0</v>
      </c>
      <c r="AS28" s="25">
        <f>SUM(AS24:AS27)</f>
        <v>0</v>
      </c>
      <c r="AU28" s="25">
        <f>SUM(AU24:AU27)</f>
        <v>0</v>
      </c>
      <c r="AW28" s="25">
        <f>SUM(AO28:AU28)</f>
        <v>12270</v>
      </c>
      <c r="AY28" s="25">
        <f>SUM(AY24:AY27)</f>
        <v>5805</v>
      </c>
      <c r="BA28" s="25">
        <f>SUM(BA24:BA27)</f>
        <v>4004</v>
      </c>
      <c r="BC28" s="25">
        <f>SUM(BC24:BC27)</f>
        <v>2605</v>
      </c>
      <c r="BE28" s="25">
        <f>SUM(AY28:BC28)</f>
        <v>12414</v>
      </c>
      <c r="BG28" s="25">
        <f>SUM(BG24:BG27)</f>
        <v>0</v>
      </c>
    </row>
    <row r="29" spans="3:59" ht="33.7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3"/>
      <c r="O29" s="22"/>
      <c r="Q29" s="22"/>
      <c r="R29" s="22"/>
      <c r="S29" s="22"/>
      <c r="T29" s="22"/>
      <c r="U29" s="23" t="s">
        <v>38</v>
      </c>
      <c r="V29" s="22"/>
      <c r="X29" s="22"/>
      <c r="Z29" s="22"/>
      <c r="AB29" s="22"/>
      <c r="AD29" s="22"/>
      <c r="AG29" s="22"/>
      <c r="AI29" s="22"/>
      <c r="AK29" s="22"/>
      <c r="AM29" s="22"/>
      <c r="AO29" s="22" t="s">
        <v>38</v>
      </c>
      <c r="AQ29" s="22"/>
      <c r="AS29" s="22"/>
      <c r="AU29" s="22"/>
      <c r="AY29" s="22"/>
      <c r="BA29" s="22"/>
      <c r="BC29" s="22"/>
      <c r="BE29" s="22"/>
      <c r="BG29" s="22"/>
    </row>
    <row r="30" spans="2:59" ht="33.75">
      <c r="B30" s="32" t="s">
        <v>16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3"/>
      <c r="O30" s="22"/>
      <c r="Q30" s="22"/>
      <c r="R30" s="22"/>
      <c r="S30" s="22"/>
      <c r="T30" s="22"/>
      <c r="U30" s="23" t="s">
        <v>38</v>
      </c>
      <c r="V30" s="22"/>
      <c r="X30" s="22"/>
      <c r="Z30" s="22"/>
      <c r="AB30" s="22"/>
      <c r="AD30" s="22"/>
      <c r="AF30" s="32" t="s">
        <v>16</v>
      </c>
      <c r="AG30" s="22"/>
      <c r="AI30" s="22"/>
      <c r="AK30" s="22"/>
      <c r="AM30" s="22"/>
      <c r="AO30" s="22" t="s">
        <v>38</v>
      </c>
      <c r="AQ30" s="22"/>
      <c r="AS30" s="22"/>
      <c r="AU30" s="22"/>
      <c r="AY30" s="22"/>
      <c r="BA30" s="22"/>
      <c r="BC30" s="22"/>
      <c r="BE30" s="22"/>
      <c r="BG30" s="22"/>
    </row>
    <row r="31" spans="2:59" ht="33.75">
      <c r="B31" s="27" t="s">
        <v>19</v>
      </c>
      <c r="C31" s="22">
        <v>463</v>
      </c>
      <c r="D31" s="22"/>
      <c r="E31" s="22"/>
      <c r="F31" s="22"/>
      <c r="G31" s="22"/>
      <c r="H31" s="22"/>
      <c r="I31" s="22">
        <v>6992</v>
      </c>
      <c r="J31" s="22"/>
      <c r="K31" s="22">
        <v>5000</v>
      </c>
      <c r="L31" s="22"/>
      <c r="M31" s="22">
        <v>5000</v>
      </c>
      <c r="N31" s="33"/>
      <c r="O31" s="22">
        <v>5000</v>
      </c>
      <c r="Q31" s="22"/>
      <c r="R31" s="22"/>
      <c r="S31" s="22">
        <f>SUM(K31:O31)</f>
        <v>15000</v>
      </c>
      <c r="T31" s="22"/>
      <c r="U31" s="23">
        <f t="shared" si="0"/>
        <v>15000</v>
      </c>
      <c r="V31" s="22">
        <v>5000</v>
      </c>
      <c r="X31" s="22">
        <v>5000</v>
      </c>
      <c r="Z31" s="22">
        <v>5000</v>
      </c>
      <c r="AB31" s="22">
        <f>SUM(V31:Z31)</f>
        <v>15000</v>
      </c>
      <c r="AD31" s="23">
        <f>U31+AB31</f>
        <v>30000</v>
      </c>
      <c r="AF31" s="27" t="s">
        <v>19</v>
      </c>
      <c r="AG31" s="22">
        <v>5000</v>
      </c>
      <c r="AI31" s="22">
        <v>5000</v>
      </c>
      <c r="AK31" s="22">
        <v>5000</v>
      </c>
      <c r="AM31" s="22">
        <f>SUM(AG31:AK31)</f>
        <v>15000</v>
      </c>
      <c r="AO31" s="22">
        <f>AM31+AD31</f>
        <v>45000</v>
      </c>
      <c r="AQ31" s="22">
        <v>5000</v>
      </c>
      <c r="AS31" s="22">
        <v>5000</v>
      </c>
      <c r="AU31" s="22">
        <v>5000</v>
      </c>
      <c r="AW31" s="22">
        <f aca="true" t="shared" si="1" ref="AW31:AW66">SUM(AO31:AU31)</f>
        <v>60000</v>
      </c>
      <c r="AY31" s="22">
        <v>5875</v>
      </c>
      <c r="BA31" s="22">
        <v>4000</v>
      </c>
      <c r="BC31" s="22">
        <v>6875</v>
      </c>
      <c r="BE31" s="22">
        <f>SUM(AY31:BC31)</f>
        <v>16750</v>
      </c>
      <c r="BG31" s="22">
        <v>6875</v>
      </c>
    </row>
    <row r="32" spans="2:59" ht="33.75">
      <c r="B32" s="27" t="s">
        <v>13</v>
      </c>
      <c r="C32" s="22"/>
      <c r="D32" s="22"/>
      <c r="E32" s="22"/>
      <c r="F32" s="22"/>
      <c r="G32" s="22">
        <v>15488</v>
      </c>
      <c r="H32" s="22"/>
      <c r="I32" s="22">
        <v>6596</v>
      </c>
      <c r="J32" s="22"/>
      <c r="K32" s="22" t="s">
        <v>38</v>
      </c>
      <c r="L32" s="22"/>
      <c r="M32" s="22" t="s">
        <v>38</v>
      </c>
      <c r="N32" s="33"/>
      <c r="O32" s="22" t="s">
        <v>38</v>
      </c>
      <c r="Q32" s="22">
        <v>400</v>
      </c>
      <c r="R32" s="22">
        <v>5400</v>
      </c>
      <c r="S32" s="22">
        <f>SUM(K32:O32)</f>
        <v>0</v>
      </c>
      <c r="T32" s="22"/>
      <c r="U32" s="23">
        <f t="shared" si="0"/>
        <v>0</v>
      </c>
      <c r="V32" s="22">
        <v>754</v>
      </c>
      <c r="X32" s="22" t="s">
        <v>38</v>
      </c>
      <c r="Z32" s="22" t="s">
        <v>38</v>
      </c>
      <c r="AB32" s="22">
        <f>SUM(V32:Z32)</f>
        <v>754</v>
      </c>
      <c r="AD32" s="23">
        <f>U32+AB32</f>
        <v>754</v>
      </c>
      <c r="AF32" s="27" t="s">
        <v>13</v>
      </c>
      <c r="AG32" s="22" t="s">
        <v>38</v>
      </c>
      <c r="AI32" s="22" t="s">
        <v>38</v>
      </c>
      <c r="AK32" s="22"/>
      <c r="AM32" s="22">
        <f>SUM(AG32:AK32)</f>
        <v>0</v>
      </c>
      <c r="AO32" s="22">
        <f>AM32+AD32</f>
        <v>754</v>
      </c>
      <c r="AQ32" s="22"/>
      <c r="AS32" s="22"/>
      <c r="AU32" s="22"/>
      <c r="AW32" s="22">
        <f t="shared" si="1"/>
        <v>754</v>
      </c>
      <c r="AY32" s="22" t="s">
        <v>38</v>
      </c>
      <c r="BA32" s="22" t="s">
        <v>38</v>
      </c>
      <c r="BC32" s="22" t="s">
        <v>38</v>
      </c>
      <c r="BE32" s="22">
        <f>SUM(AY32:BC32)</f>
        <v>0</v>
      </c>
      <c r="BG32" s="22" t="s">
        <v>38</v>
      </c>
    </row>
    <row r="33" spans="2:59" ht="33.75">
      <c r="B33" s="27" t="s">
        <v>17</v>
      </c>
      <c r="C33" s="23">
        <v>4092</v>
      </c>
      <c r="D33" s="22"/>
      <c r="E33" s="23">
        <v>11214</v>
      </c>
      <c r="F33" s="22"/>
      <c r="G33" s="23">
        <v>44580</v>
      </c>
      <c r="H33" s="22"/>
      <c r="I33" s="23">
        <v>2188</v>
      </c>
      <c r="J33" s="22"/>
      <c r="K33" s="23" t="s">
        <v>38</v>
      </c>
      <c r="L33" s="22"/>
      <c r="M33" s="23">
        <v>355</v>
      </c>
      <c r="N33" s="33"/>
      <c r="O33" s="23" t="s">
        <v>38</v>
      </c>
      <c r="Q33" s="23" t="s">
        <v>38</v>
      </c>
      <c r="R33" s="23">
        <v>682</v>
      </c>
      <c r="S33" s="22">
        <f>SUM(K33:O33)</f>
        <v>355</v>
      </c>
      <c r="T33" s="23"/>
      <c r="U33" s="23">
        <f t="shared" si="0"/>
        <v>355</v>
      </c>
      <c r="V33" s="23">
        <v>285</v>
      </c>
      <c r="X33" s="23">
        <v>225</v>
      </c>
      <c r="Z33" s="23" t="s">
        <v>38</v>
      </c>
      <c r="AB33" s="22">
        <f>SUM(V33:Z33)</f>
        <v>510</v>
      </c>
      <c r="AD33" s="23">
        <f>U33+AB33</f>
        <v>865</v>
      </c>
      <c r="AF33" s="27" t="s">
        <v>17</v>
      </c>
      <c r="AG33" s="23">
        <v>505</v>
      </c>
      <c r="AI33" s="23" t="s">
        <v>38</v>
      </c>
      <c r="AK33" s="23"/>
      <c r="AM33" s="22">
        <f>SUM(AG33:AK33)</f>
        <v>505</v>
      </c>
      <c r="AO33" s="22">
        <f>AM33+AD33</f>
        <v>1370</v>
      </c>
      <c r="AQ33" s="23">
        <v>87</v>
      </c>
      <c r="AS33" s="23">
        <v>78</v>
      </c>
      <c r="AU33" s="23"/>
      <c r="AW33" s="22">
        <f t="shared" si="1"/>
        <v>1535</v>
      </c>
      <c r="AY33" s="23">
        <v>531</v>
      </c>
      <c r="BA33" s="23">
        <v>65</v>
      </c>
      <c r="BC33" s="23">
        <v>750</v>
      </c>
      <c r="BE33" s="22">
        <f>SUM(AY33:BC33)</f>
        <v>1346</v>
      </c>
      <c r="BG33" s="23" t="s">
        <v>38</v>
      </c>
    </row>
    <row r="34" spans="2:59" ht="33.75">
      <c r="B34" s="27" t="s">
        <v>29</v>
      </c>
      <c r="C34" s="24"/>
      <c r="D34" s="22"/>
      <c r="E34" s="24"/>
      <c r="F34" s="22"/>
      <c r="G34" s="24">
        <v>895</v>
      </c>
      <c r="H34" s="22"/>
      <c r="I34" s="24">
        <v>317</v>
      </c>
      <c r="J34" s="22"/>
      <c r="K34" s="24" t="s">
        <v>38</v>
      </c>
      <c r="L34" s="22"/>
      <c r="M34" s="26" t="s">
        <v>38</v>
      </c>
      <c r="N34" s="33"/>
      <c r="O34" s="26">
        <v>301</v>
      </c>
      <c r="Q34" s="26">
        <v>955</v>
      </c>
      <c r="R34" s="26">
        <v>2044</v>
      </c>
      <c r="S34" s="24">
        <f>SUM(K34:O34)</f>
        <v>301</v>
      </c>
      <c r="T34" s="26"/>
      <c r="U34" s="24">
        <f t="shared" si="0"/>
        <v>301</v>
      </c>
      <c r="V34" s="26" t="s">
        <v>38</v>
      </c>
      <c r="X34" s="26" t="s">
        <v>38</v>
      </c>
      <c r="Z34" s="26" t="s">
        <v>38</v>
      </c>
      <c r="AB34" s="24">
        <f>SUM(V34:Z34)</f>
        <v>0</v>
      </c>
      <c r="AD34" s="24">
        <f>U34+AB34</f>
        <v>301</v>
      </c>
      <c r="AF34" s="27" t="s">
        <v>29</v>
      </c>
      <c r="AG34" s="26">
        <v>79</v>
      </c>
      <c r="AI34" s="26" t="s">
        <v>38</v>
      </c>
      <c r="AK34" s="26"/>
      <c r="AM34" s="24">
        <f>SUM(AG34:AK34)</f>
        <v>79</v>
      </c>
      <c r="AO34" s="24">
        <f>AM34+AD34</f>
        <v>380</v>
      </c>
      <c r="AQ34" s="26"/>
      <c r="AS34" s="26">
        <v>367</v>
      </c>
      <c r="AU34" s="26">
        <v>647</v>
      </c>
      <c r="AW34" s="24">
        <f t="shared" si="1"/>
        <v>1394</v>
      </c>
      <c r="AY34" s="26">
        <v>9605</v>
      </c>
      <c r="BA34" s="26" t="s">
        <v>38</v>
      </c>
      <c r="BC34" s="26">
        <v>292</v>
      </c>
      <c r="BE34" s="24">
        <f>SUM(AY34:BC34)</f>
        <v>9897</v>
      </c>
      <c r="BG34" s="26" t="s">
        <v>38</v>
      </c>
    </row>
    <row r="35" spans="2:59" ht="33.75">
      <c r="B35" s="27" t="s">
        <v>34</v>
      </c>
      <c r="C35" s="25">
        <f>SUM(C31:C33)</f>
        <v>4555</v>
      </c>
      <c r="D35" s="22"/>
      <c r="E35" s="25">
        <f>SUM(E31:E33)</f>
        <v>11214</v>
      </c>
      <c r="F35" s="22"/>
      <c r="G35" s="25">
        <f>SUM(G31:G34)</f>
        <v>60963</v>
      </c>
      <c r="H35" s="22"/>
      <c r="I35" s="25">
        <f>SUM(I31:I34)</f>
        <v>16093</v>
      </c>
      <c r="J35" s="22"/>
      <c r="K35" s="25">
        <f>SUM(K31:K34)</f>
        <v>5000</v>
      </c>
      <c r="L35" s="22"/>
      <c r="M35" s="25">
        <f>SUM(M31:M34)</f>
        <v>5355</v>
      </c>
      <c r="N35" s="33"/>
      <c r="O35" s="25">
        <f>SUM(O31:O34)</f>
        <v>5301</v>
      </c>
      <c r="Q35" s="25">
        <f>SUM(Q31:Q34)</f>
        <v>1355</v>
      </c>
      <c r="R35" s="25">
        <f>SUM(R31:R34)</f>
        <v>8126</v>
      </c>
      <c r="S35" s="25">
        <f>SUM(K35:O35)</f>
        <v>15656</v>
      </c>
      <c r="T35" s="25"/>
      <c r="U35" s="25">
        <f t="shared" si="0"/>
        <v>15656</v>
      </c>
      <c r="V35" s="25">
        <f>SUM(V31:V34)</f>
        <v>6039</v>
      </c>
      <c r="X35" s="25">
        <f>SUM(X31:X34)</f>
        <v>5225</v>
      </c>
      <c r="Z35" s="25">
        <f>SUM(Z31:Z34)</f>
        <v>5000</v>
      </c>
      <c r="AB35" s="25">
        <f>SUM(V35:Z35)</f>
        <v>16264</v>
      </c>
      <c r="AD35" s="25">
        <f>U35+AB35</f>
        <v>31920</v>
      </c>
      <c r="AF35" s="27" t="s">
        <v>34</v>
      </c>
      <c r="AG35" s="25">
        <f>SUM(AG31:AG34)</f>
        <v>5584</v>
      </c>
      <c r="AI35" s="25">
        <f>SUM(AI31:AI34)</f>
        <v>5000</v>
      </c>
      <c r="AK35" s="25">
        <f>SUM(AK31:AK34)</f>
        <v>5000</v>
      </c>
      <c r="AM35" s="25">
        <f>SUM(AG35:AK35)</f>
        <v>15584</v>
      </c>
      <c r="AO35" s="25">
        <f>AM35+AD35</f>
        <v>47504</v>
      </c>
      <c r="AQ35" s="25">
        <f>SUM(AQ31:AQ34)</f>
        <v>5087</v>
      </c>
      <c r="AS35" s="25">
        <f>SUM(AS31:AS34)</f>
        <v>5445</v>
      </c>
      <c r="AU35" s="25">
        <f>SUM(AU31:AU34)</f>
        <v>5647</v>
      </c>
      <c r="AW35" s="25">
        <f t="shared" si="1"/>
        <v>63683</v>
      </c>
      <c r="AY35" s="25">
        <f>SUM(AY31:AY34)</f>
        <v>16011</v>
      </c>
      <c r="BA35" s="25">
        <f>SUM(BA31:BA34)</f>
        <v>4065</v>
      </c>
      <c r="BC35" s="25">
        <f>SUM(BC31:BC34)</f>
        <v>7917</v>
      </c>
      <c r="BE35" s="25">
        <f>SUM(AY35:BC35)</f>
        <v>27993</v>
      </c>
      <c r="BG35" s="25">
        <f>SUM(BG31:BG34)</f>
        <v>6875</v>
      </c>
    </row>
    <row r="36" spans="3:59" ht="33.7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3"/>
      <c r="O36" s="22"/>
      <c r="Q36" s="22"/>
      <c r="R36" s="22"/>
      <c r="S36" s="22"/>
      <c r="T36" s="22"/>
      <c r="U36" s="23" t="s">
        <v>38</v>
      </c>
      <c r="V36" s="22"/>
      <c r="X36" s="22"/>
      <c r="Z36" s="22"/>
      <c r="AB36" s="22"/>
      <c r="AD36" s="22" t="s">
        <v>38</v>
      </c>
      <c r="AG36" s="22"/>
      <c r="AI36" s="22"/>
      <c r="AK36" s="22"/>
      <c r="AM36" s="22"/>
      <c r="AO36" s="22" t="s">
        <v>38</v>
      </c>
      <c r="AQ36" s="22"/>
      <c r="AS36" s="22"/>
      <c r="AU36" s="22"/>
      <c r="AW36" s="22" t="s">
        <v>38</v>
      </c>
      <c r="AY36" s="22"/>
      <c r="BA36" s="22"/>
      <c r="BC36" s="22"/>
      <c r="BE36" s="22"/>
      <c r="BG36" s="22"/>
    </row>
    <row r="37" spans="2:59" ht="33.75">
      <c r="B37" s="32" t="s">
        <v>18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3"/>
      <c r="O37" s="22"/>
      <c r="Q37" s="22"/>
      <c r="R37" s="22"/>
      <c r="S37" s="22"/>
      <c r="T37" s="22"/>
      <c r="U37" s="23" t="s">
        <v>38</v>
      </c>
      <c r="V37" s="22"/>
      <c r="X37" s="22"/>
      <c r="Z37" s="22"/>
      <c r="AB37" s="22"/>
      <c r="AD37" s="22" t="s">
        <v>38</v>
      </c>
      <c r="AF37" s="32" t="s">
        <v>18</v>
      </c>
      <c r="AG37" s="22"/>
      <c r="AI37" s="22"/>
      <c r="AK37" s="22"/>
      <c r="AM37" s="22"/>
      <c r="AO37" s="22" t="s">
        <v>38</v>
      </c>
      <c r="AQ37" s="22"/>
      <c r="AS37" s="22"/>
      <c r="AU37" s="22"/>
      <c r="AW37" s="22" t="s">
        <v>38</v>
      </c>
      <c r="AY37" s="22"/>
      <c r="BA37" s="22"/>
      <c r="BC37" s="22"/>
      <c r="BE37" s="22"/>
      <c r="BG37" s="22"/>
    </row>
    <row r="38" spans="2:59" ht="33.75">
      <c r="B38" s="27" t="s">
        <v>19</v>
      </c>
      <c r="C38" s="22">
        <v>61192</v>
      </c>
      <c r="D38" s="22"/>
      <c r="E38" s="22">
        <v>0</v>
      </c>
      <c r="F38" s="22"/>
      <c r="G38" s="22">
        <v>0</v>
      </c>
      <c r="H38" s="22"/>
      <c r="I38" s="22">
        <v>82499</v>
      </c>
      <c r="J38" s="22"/>
      <c r="K38" s="22">
        <v>5000</v>
      </c>
      <c r="L38" s="22"/>
      <c r="M38" s="22">
        <v>5000</v>
      </c>
      <c r="N38" s="33"/>
      <c r="O38" s="22">
        <v>5000</v>
      </c>
      <c r="Q38" s="22">
        <v>82500</v>
      </c>
      <c r="R38" s="22">
        <v>123750</v>
      </c>
      <c r="S38" s="22">
        <f aca="true" t="shared" si="2" ref="S38:S57">SUM(K38:O38)</f>
        <v>15000</v>
      </c>
      <c r="T38" s="22"/>
      <c r="U38" s="23">
        <f t="shared" si="0"/>
        <v>15000</v>
      </c>
      <c r="V38" s="22">
        <v>5000</v>
      </c>
      <c r="X38" s="22">
        <v>5000</v>
      </c>
      <c r="Z38" s="22">
        <v>5000</v>
      </c>
      <c r="AB38" s="22">
        <f aca="true" t="shared" si="3" ref="AB38:AB66">SUM(V38:Z38)</f>
        <v>15000</v>
      </c>
      <c r="AD38" s="23">
        <f aca="true" t="shared" si="4" ref="AD38:AD66">U38+AB38</f>
        <v>30000</v>
      </c>
      <c r="AF38" s="27" t="s">
        <v>19</v>
      </c>
      <c r="AG38" s="22">
        <v>5000</v>
      </c>
      <c r="AI38" s="22">
        <v>5000</v>
      </c>
      <c r="AK38" s="22">
        <v>5000</v>
      </c>
      <c r="AM38" s="22">
        <f aca="true" t="shared" si="5" ref="AM38:AM66">SUM(AG38:AK38)</f>
        <v>15000</v>
      </c>
      <c r="AO38" s="22">
        <f aca="true" t="shared" si="6" ref="AO38:AO45">AM38+AD38</f>
        <v>45000</v>
      </c>
      <c r="AQ38" s="22">
        <v>5000</v>
      </c>
      <c r="AS38" s="22">
        <v>5000</v>
      </c>
      <c r="AU38" s="22">
        <v>8750</v>
      </c>
      <c r="AW38" s="22">
        <f t="shared" si="1"/>
        <v>63750</v>
      </c>
      <c r="AY38" s="22">
        <v>3875</v>
      </c>
      <c r="BA38" s="22">
        <v>5750</v>
      </c>
      <c r="BC38" s="22">
        <v>6875</v>
      </c>
      <c r="BE38" s="22">
        <f aca="true" t="shared" si="7" ref="BE38:BE66">SUM(AY38:BC38)</f>
        <v>16500</v>
      </c>
      <c r="BG38" s="22">
        <v>6875</v>
      </c>
    </row>
    <row r="39" spans="2:59" ht="33.75">
      <c r="B39" s="27" t="s">
        <v>12</v>
      </c>
      <c r="C39" s="22">
        <v>2208</v>
      </c>
      <c r="D39" s="22"/>
      <c r="E39" s="22">
        <v>4271</v>
      </c>
      <c r="F39" s="22"/>
      <c r="G39" s="22">
        <v>3696</v>
      </c>
      <c r="H39" s="22"/>
      <c r="I39" s="22">
        <v>11196</v>
      </c>
      <c r="J39" s="22"/>
      <c r="K39" s="22" t="s">
        <v>38</v>
      </c>
      <c r="L39" s="22"/>
      <c r="M39" s="22">
        <v>3100</v>
      </c>
      <c r="N39" s="33"/>
      <c r="O39" s="22">
        <v>890</v>
      </c>
      <c r="Q39" s="22" t="s">
        <v>38</v>
      </c>
      <c r="R39" s="22">
        <v>1421</v>
      </c>
      <c r="S39" s="22">
        <f t="shared" si="2"/>
        <v>3990</v>
      </c>
      <c r="T39" s="22"/>
      <c r="U39" s="23">
        <f t="shared" si="0"/>
        <v>3990</v>
      </c>
      <c r="V39" s="22">
        <v>30</v>
      </c>
      <c r="X39" s="22">
        <v>1532</v>
      </c>
      <c r="Z39" s="22">
        <v>766</v>
      </c>
      <c r="AB39" s="22">
        <f t="shared" si="3"/>
        <v>2328</v>
      </c>
      <c r="AD39" s="23">
        <f t="shared" si="4"/>
        <v>6318</v>
      </c>
      <c r="AF39" s="27" t="s">
        <v>12</v>
      </c>
      <c r="AG39" s="22">
        <v>1220</v>
      </c>
      <c r="AI39" s="22">
        <v>766</v>
      </c>
      <c r="AK39" s="22"/>
      <c r="AM39" s="22">
        <f t="shared" si="5"/>
        <v>1986</v>
      </c>
      <c r="AO39" s="22">
        <f t="shared" si="6"/>
        <v>8304</v>
      </c>
      <c r="AQ39" s="22"/>
      <c r="AS39" s="22"/>
      <c r="AU39" s="22"/>
      <c r="AW39" s="22">
        <f t="shared" si="1"/>
        <v>8304</v>
      </c>
      <c r="AY39" s="22">
        <v>890</v>
      </c>
      <c r="BA39" s="22">
        <v>890</v>
      </c>
      <c r="BC39" s="22">
        <v>890</v>
      </c>
      <c r="BE39" s="22">
        <f t="shared" si="7"/>
        <v>2670</v>
      </c>
      <c r="BG39" s="22" t="s">
        <v>38</v>
      </c>
    </row>
    <row r="40" spans="2:59" ht="33.75">
      <c r="B40" s="27" t="s">
        <v>20</v>
      </c>
      <c r="C40" s="22" t="s">
        <v>38</v>
      </c>
      <c r="D40" s="22"/>
      <c r="E40" s="22">
        <v>72762</v>
      </c>
      <c r="F40" s="22"/>
      <c r="G40" s="22">
        <v>107600</v>
      </c>
      <c r="H40" s="22"/>
      <c r="I40" s="22">
        <v>15604</v>
      </c>
      <c r="J40" s="22"/>
      <c r="K40" s="22" t="s">
        <v>38</v>
      </c>
      <c r="L40" s="22"/>
      <c r="M40" s="22" t="s">
        <v>38</v>
      </c>
      <c r="N40" s="33"/>
      <c r="O40" s="22" t="s">
        <v>38</v>
      </c>
      <c r="Q40" s="22" t="s">
        <v>38</v>
      </c>
      <c r="R40" s="22">
        <v>5500</v>
      </c>
      <c r="S40" s="22">
        <f t="shared" si="2"/>
        <v>0</v>
      </c>
      <c r="T40" s="22"/>
      <c r="U40" s="23">
        <f t="shared" si="0"/>
        <v>0</v>
      </c>
      <c r="V40" s="22">
        <v>480</v>
      </c>
      <c r="X40" s="22" t="s">
        <v>38</v>
      </c>
      <c r="Z40" s="22" t="s">
        <v>38</v>
      </c>
      <c r="AB40" s="22">
        <f t="shared" si="3"/>
        <v>480</v>
      </c>
      <c r="AD40" s="23">
        <f t="shared" si="4"/>
        <v>480</v>
      </c>
      <c r="AF40" s="27" t="s">
        <v>20</v>
      </c>
      <c r="AG40" s="22" t="s">
        <v>38</v>
      </c>
      <c r="AI40" s="22"/>
      <c r="AK40" s="22"/>
      <c r="AM40" s="22">
        <v>0</v>
      </c>
      <c r="AO40" s="22">
        <f t="shared" si="6"/>
        <v>480</v>
      </c>
      <c r="AQ40" s="22"/>
      <c r="AS40" s="22"/>
      <c r="AU40" s="22"/>
      <c r="AW40" s="22">
        <f t="shared" si="1"/>
        <v>480</v>
      </c>
      <c r="AY40" s="22">
        <v>2000</v>
      </c>
      <c r="BA40" s="22" t="s">
        <v>38</v>
      </c>
      <c r="BC40" s="22" t="s">
        <v>38</v>
      </c>
      <c r="BE40" s="22">
        <f t="shared" si="7"/>
        <v>2000</v>
      </c>
      <c r="BG40" s="22" t="s">
        <v>38</v>
      </c>
    </row>
    <row r="41" spans="2:59" ht="33.75">
      <c r="B41" s="27" t="s">
        <v>21</v>
      </c>
      <c r="C41" s="22">
        <v>5985</v>
      </c>
      <c r="D41" s="22"/>
      <c r="E41" s="22">
        <v>665</v>
      </c>
      <c r="F41" s="22"/>
      <c r="G41" s="22">
        <v>10640</v>
      </c>
      <c r="H41" s="22"/>
      <c r="I41" s="22">
        <v>10300</v>
      </c>
      <c r="J41" s="22"/>
      <c r="K41" s="22">
        <v>1500</v>
      </c>
      <c r="L41" s="22"/>
      <c r="M41" s="22">
        <v>3000</v>
      </c>
      <c r="N41" s="33"/>
      <c r="O41" s="22">
        <v>1500</v>
      </c>
      <c r="Q41" s="22">
        <v>12600</v>
      </c>
      <c r="R41" s="22">
        <v>15994</v>
      </c>
      <c r="S41" s="22">
        <f t="shared" si="2"/>
        <v>6000</v>
      </c>
      <c r="T41" s="22"/>
      <c r="U41" s="23">
        <f t="shared" si="0"/>
        <v>6000</v>
      </c>
      <c r="V41" s="22">
        <v>1500</v>
      </c>
      <c r="X41" s="22">
        <v>1500</v>
      </c>
      <c r="Z41" s="22">
        <v>1650</v>
      </c>
      <c r="AB41" s="22">
        <f t="shared" si="3"/>
        <v>4650</v>
      </c>
      <c r="AD41" s="23">
        <f t="shared" si="4"/>
        <v>10650</v>
      </c>
      <c r="AF41" s="27" t="s">
        <v>21</v>
      </c>
      <c r="AG41" s="22">
        <v>1500</v>
      </c>
      <c r="AI41" s="22">
        <v>1650</v>
      </c>
      <c r="AK41" s="22">
        <v>1650</v>
      </c>
      <c r="AM41" s="22">
        <f t="shared" si="5"/>
        <v>4800</v>
      </c>
      <c r="AO41" s="22">
        <f t="shared" si="6"/>
        <v>15450</v>
      </c>
      <c r="AQ41" s="22">
        <v>1650</v>
      </c>
      <c r="AS41" s="22">
        <v>1650</v>
      </c>
      <c r="AU41" s="22">
        <v>1650</v>
      </c>
      <c r="AW41" s="22">
        <f t="shared" si="1"/>
        <v>20400</v>
      </c>
      <c r="AY41" s="22">
        <v>1500</v>
      </c>
      <c r="BA41" s="22">
        <v>1500</v>
      </c>
      <c r="BC41" s="22">
        <v>1500</v>
      </c>
      <c r="BE41" s="22">
        <f t="shared" si="7"/>
        <v>4500</v>
      </c>
      <c r="BG41" s="22">
        <v>1500</v>
      </c>
    </row>
    <row r="42" spans="2:59" ht="33.75">
      <c r="B42" s="27" t="s">
        <v>47</v>
      </c>
      <c r="C42" s="22"/>
      <c r="D42" s="22"/>
      <c r="E42" s="22"/>
      <c r="F42" s="22"/>
      <c r="G42" s="22"/>
      <c r="H42" s="22"/>
      <c r="I42" s="22"/>
      <c r="J42" s="22"/>
      <c r="K42" s="22" t="s">
        <v>38</v>
      </c>
      <c r="L42" s="22"/>
      <c r="M42" s="22">
        <v>343</v>
      </c>
      <c r="N42" s="33"/>
      <c r="O42" s="22" t="s">
        <v>38</v>
      </c>
      <c r="Q42" s="22">
        <v>1292</v>
      </c>
      <c r="R42" s="22">
        <v>2133</v>
      </c>
      <c r="S42" s="22">
        <f t="shared" si="2"/>
        <v>343</v>
      </c>
      <c r="T42" s="22"/>
      <c r="U42" s="23">
        <f t="shared" si="0"/>
        <v>343</v>
      </c>
      <c r="V42" s="22">
        <v>463</v>
      </c>
      <c r="X42" s="22" t="s">
        <v>38</v>
      </c>
      <c r="Z42" s="22">
        <v>143</v>
      </c>
      <c r="AB42" s="22">
        <f t="shared" si="3"/>
        <v>606</v>
      </c>
      <c r="AD42" s="23">
        <f t="shared" si="4"/>
        <v>949</v>
      </c>
      <c r="AF42" s="27" t="s">
        <v>47</v>
      </c>
      <c r="AG42" s="22">
        <v>320</v>
      </c>
      <c r="AI42" s="22">
        <v>143</v>
      </c>
      <c r="AK42" s="22">
        <v>390</v>
      </c>
      <c r="AM42" s="22">
        <f t="shared" si="5"/>
        <v>853</v>
      </c>
      <c r="AO42" s="22">
        <f t="shared" si="6"/>
        <v>1802</v>
      </c>
      <c r="AQ42" s="22">
        <v>685</v>
      </c>
      <c r="AS42" s="22">
        <v>166</v>
      </c>
      <c r="AU42" s="22">
        <v>189</v>
      </c>
      <c r="AW42" s="22">
        <f t="shared" si="1"/>
        <v>2842</v>
      </c>
      <c r="AY42" s="22" t="s">
        <v>38</v>
      </c>
      <c r="BA42" s="22">
        <v>221</v>
      </c>
      <c r="BC42" s="22">
        <v>649</v>
      </c>
      <c r="BE42" s="22">
        <f t="shared" si="7"/>
        <v>870</v>
      </c>
      <c r="BG42" s="22">
        <v>741</v>
      </c>
    </row>
    <row r="43" spans="2:59" ht="33.75">
      <c r="B43" s="27" t="s">
        <v>23</v>
      </c>
      <c r="C43" s="22">
        <v>7087</v>
      </c>
      <c r="D43" s="22"/>
      <c r="E43" s="22">
        <v>8881</v>
      </c>
      <c r="F43" s="22"/>
      <c r="G43" s="22">
        <v>10647</v>
      </c>
      <c r="H43" s="22"/>
      <c r="I43" s="22">
        <v>10975</v>
      </c>
      <c r="J43" s="22"/>
      <c r="K43" s="22">
        <v>241</v>
      </c>
      <c r="L43" s="22"/>
      <c r="M43" s="22">
        <v>724</v>
      </c>
      <c r="N43" s="33"/>
      <c r="O43" s="22" t="s">
        <v>38</v>
      </c>
      <c r="Q43" s="22">
        <v>3567</v>
      </c>
      <c r="R43" s="22">
        <v>7406</v>
      </c>
      <c r="S43" s="22">
        <f t="shared" si="2"/>
        <v>965</v>
      </c>
      <c r="T43" s="22"/>
      <c r="U43" s="23">
        <f t="shared" si="0"/>
        <v>965</v>
      </c>
      <c r="V43" s="22">
        <v>1369</v>
      </c>
      <c r="X43" s="22">
        <v>170</v>
      </c>
      <c r="Z43" s="22">
        <v>651</v>
      </c>
      <c r="AB43" s="22">
        <f t="shared" si="3"/>
        <v>2190</v>
      </c>
      <c r="AD43" s="23">
        <f t="shared" si="4"/>
        <v>3155</v>
      </c>
      <c r="AF43" s="27" t="s">
        <v>23</v>
      </c>
      <c r="AG43" s="22">
        <v>728</v>
      </c>
      <c r="AI43" s="22">
        <v>305</v>
      </c>
      <c r="AK43" s="22">
        <v>651</v>
      </c>
      <c r="AM43" s="22">
        <f t="shared" si="5"/>
        <v>1684</v>
      </c>
      <c r="AO43" s="22">
        <f t="shared" si="6"/>
        <v>4839</v>
      </c>
      <c r="AQ43" s="22">
        <v>644</v>
      </c>
      <c r="AS43" s="22">
        <v>322</v>
      </c>
      <c r="AU43" s="22">
        <v>1452</v>
      </c>
      <c r="AW43" s="22">
        <f t="shared" si="1"/>
        <v>7257</v>
      </c>
      <c r="AY43" s="22">
        <v>1479</v>
      </c>
      <c r="BA43" s="22">
        <v>648</v>
      </c>
      <c r="BC43" s="22">
        <v>1063</v>
      </c>
      <c r="BE43" s="22">
        <f t="shared" si="7"/>
        <v>3190</v>
      </c>
      <c r="BG43" s="22">
        <v>1082</v>
      </c>
    </row>
    <row r="44" spans="2:59" ht="33.75">
      <c r="B44" s="27" t="s">
        <v>24</v>
      </c>
      <c r="C44" s="22">
        <v>150</v>
      </c>
      <c r="D44" s="22"/>
      <c r="E44" s="22">
        <v>1075</v>
      </c>
      <c r="F44" s="22"/>
      <c r="G44" s="22">
        <v>24379</v>
      </c>
      <c r="H44" s="22"/>
      <c r="I44" s="22">
        <v>10960</v>
      </c>
      <c r="J44" s="22"/>
      <c r="K44" s="22" t="s">
        <v>38</v>
      </c>
      <c r="L44" s="22"/>
      <c r="M44" s="22">
        <v>1100</v>
      </c>
      <c r="N44" s="33"/>
      <c r="O44" s="22" t="s">
        <v>38</v>
      </c>
      <c r="Q44" s="22">
        <v>33885</v>
      </c>
      <c r="R44" s="22">
        <v>33885</v>
      </c>
      <c r="S44" s="22">
        <f t="shared" si="2"/>
        <v>1100</v>
      </c>
      <c r="T44" s="22"/>
      <c r="U44" s="23">
        <f t="shared" si="0"/>
        <v>1100</v>
      </c>
      <c r="V44" s="22" t="s">
        <v>38</v>
      </c>
      <c r="X44" s="22" t="s">
        <v>38</v>
      </c>
      <c r="Z44" s="22" t="s">
        <v>38</v>
      </c>
      <c r="AB44" s="22">
        <f t="shared" si="3"/>
        <v>0</v>
      </c>
      <c r="AD44" s="23">
        <f t="shared" si="4"/>
        <v>1100</v>
      </c>
      <c r="AF44" s="27" t="s">
        <v>24</v>
      </c>
      <c r="AG44" s="22">
        <v>6184</v>
      </c>
      <c r="AI44" s="22">
        <v>1000</v>
      </c>
      <c r="AK44" s="22">
        <v>160</v>
      </c>
      <c r="AM44" s="22">
        <f t="shared" si="5"/>
        <v>7344</v>
      </c>
      <c r="AO44" s="22">
        <f t="shared" si="6"/>
        <v>8444</v>
      </c>
      <c r="AQ44" s="22"/>
      <c r="AS44" s="22">
        <v>310</v>
      </c>
      <c r="AU44" s="22"/>
      <c r="AW44" s="22">
        <f t="shared" si="1"/>
        <v>8754</v>
      </c>
      <c r="AY44" s="22">
        <v>2650</v>
      </c>
      <c r="BA44" s="22" t="s">
        <v>38</v>
      </c>
      <c r="BC44" s="22" t="s">
        <v>38</v>
      </c>
      <c r="BE44" s="22">
        <f t="shared" si="7"/>
        <v>2650</v>
      </c>
      <c r="BG44" s="22">
        <v>2000</v>
      </c>
    </row>
    <row r="45" spans="2:59" ht="33.75">
      <c r="B45" s="27" t="s">
        <v>84</v>
      </c>
      <c r="C45" s="22"/>
      <c r="D45" s="22"/>
      <c r="E45" s="22"/>
      <c r="F45" s="22"/>
      <c r="G45" s="22"/>
      <c r="H45" s="22"/>
      <c r="I45" s="22"/>
      <c r="J45" s="22"/>
      <c r="K45" s="22" t="s">
        <v>38</v>
      </c>
      <c r="L45" s="22"/>
      <c r="M45" s="22">
        <v>534</v>
      </c>
      <c r="N45" s="33"/>
      <c r="O45" s="22" t="s">
        <v>38</v>
      </c>
      <c r="Q45" s="22"/>
      <c r="R45" s="22"/>
      <c r="S45" s="22"/>
      <c r="T45" s="22"/>
      <c r="U45" s="23">
        <f t="shared" si="0"/>
        <v>534</v>
      </c>
      <c r="V45" s="22"/>
      <c r="X45" s="22">
        <v>497</v>
      </c>
      <c r="Z45" s="22"/>
      <c r="AB45" s="22">
        <f t="shared" si="3"/>
        <v>497</v>
      </c>
      <c r="AD45" s="23">
        <f t="shared" si="4"/>
        <v>1031</v>
      </c>
      <c r="AF45" s="27" t="s">
        <v>84</v>
      </c>
      <c r="AG45" s="22"/>
      <c r="AI45" s="22" t="s">
        <v>38</v>
      </c>
      <c r="AK45" s="22">
        <v>420</v>
      </c>
      <c r="AM45" s="22">
        <f t="shared" si="5"/>
        <v>420</v>
      </c>
      <c r="AO45" s="22">
        <f t="shared" si="6"/>
        <v>1451</v>
      </c>
      <c r="AQ45" s="22"/>
      <c r="AS45" s="22"/>
      <c r="AU45" s="22">
        <v>414</v>
      </c>
      <c r="AW45" s="22">
        <f t="shared" si="1"/>
        <v>1865</v>
      </c>
      <c r="AY45" s="22"/>
      <c r="BA45" s="22">
        <v>527</v>
      </c>
      <c r="BC45" s="22"/>
      <c r="BE45" s="22"/>
      <c r="BG45" s="22"/>
    </row>
    <row r="46" spans="2:59" ht="33.75">
      <c r="B46" s="27" t="s">
        <v>40</v>
      </c>
      <c r="C46" s="22">
        <v>5676</v>
      </c>
      <c r="D46" s="22"/>
      <c r="E46" s="22"/>
      <c r="F46" s="22"/>
      <c r="G46" s="22">
        <v>369</v>
      </c>
      <c r="H46" s="22"/>
      <c r="I46" s="22">
        <v>850</v>
      </c>
      <c r="J46" s="22"/>
      <c r="K46" s="22">
        <v>-1521</v>
      </c>
      <c r="L46" s="22"/>
      <c r="M46" s="22">
        <v>48</v>
      </c>
      <c r="N46" s="33"/>
      <c r="O46" s="22">
        <v>213</v>
      </c>
      <c r="Q46" s="22">
        <v>1825</v>
      </c>
      <c r="R46" s="22">
        <v>1925</v>
      </c>
      <c r="S46" s="22">
        <f t="shared" si="2"/>
        <v>-1260</v>
      </c>
      <c r="T46" s="22"/>
      <c r="U46" s="23">
        <f t="shared" si="0"/>
        <v>-1260</v>
      </c>
      <c r="V46" s="22">
        <v>63</v>
      </c>
      <c r="X46" s="22">
        <v>54</v>
      </c>
      <c r="Z46" s="22">
        <v>54</v>
      </c>
      <c r="AB46" s="22">
        <f t="shared" si="3"/>
        <v>171</v>
      </c>
      <c r="AD46" s="23">
        <f t="shared" si="4"/>
        <v>-1089</v>
      </c>
      <c r="AF46" s="27" t="s">
        <v>40</v>
      </c>
      <c r="AG46" s="22">
        <v>1359</v>
      </c>
      <c r="AI46" s="22" t="s">
        <v>38</v>
      </c>
      <c r="AK46" s="22">
        <v>1200</v>
      </c>
      <c r="AM46" s="22">
        <f t="shared" si="5"/>
        <v>2559</v>
      </c>
      <c r="AO46" s="22">
        <f>AM46+AD46</f>
        <v>1470</v>
      </c>
      <c r="AQ46" s="22"/>
      <c r="AS46" s="22">
        <v>1350</v>
      </c>
      <c r="AU46" s="22">
        <v>2475</v>
      </c>
      <c r="AW46" s="22">
        <f t="shared" si="1"/>
        <v>5295</v>
      </c>
      <c r="AY46" s="22">
        <v>48</v>
      </c>
      <c r="BA46" s="22">
        <v>132</v>
      </c>
      <c r="BC46" s="22">
        <v>35</v>
      </c>
      <c r="BE46" s="22">
        <f t="shared" si="7"/>
        <v>215</v>
      </c>
      <c r="BG46" s="22">
        <v>35</v>
      </c>
    </row>
    <row r="47" spans="2:59" ht="33.75">
      <c r="B47" s="27" t="s">
        <v>98</v>
      </c>
      <c r="C47" s="22"/>
      <c r="D47" s="22"/>
      <c r="E47" s="22"/>
      <c r="F47" s="22"/>
      <c r="G47" s="22"/>
      <c r="H47" s="22"/>
      <c r="I47" s="22"/>
      <c r="J47" s="22"/>
      <c r="K47" s="22">
        <v>27</v>
      </c>
      <c r="L47" s="22"/>
      <c r="M47" s="22"/>
      <c r="N47" s="33"/>
      <c r="O47" s="22"/>
      <c r="Q47" s="22"/>
      <c r="R47" s="22"/>
      <c r="S47" s="22"/>
      <c r="T47" s="22"/>
      <c r="U47" s="23">
        <f t="shared" si="0"/>
        <v>27</v>
      </c>
      <c r="V47" s="22"/>
      <c r="X47" s="22"/>
      <c r="Z47" s="22"/>
      <c r="AB47" s="22"/>
      <c r="AD47" s="23">
        <f t="shared" si="4"/>
        <v>27</v>
      </c>
      <c r="AF47" s="27" t="s">
        <v>73</v>
      </c>
      <c r="AG47" s="22" t="s">
        <v>38</v>
      </c>
      <c r="AI47" s="22" t="s">
        <v>38</v>
      </c>
      <c r="AK47" s="22"/>
      <c r="AM47" s="22"/>
      <c r="AO47" s="22">
        <f aca="true" t="shared" si="8" ref="AO47:AO57">AM47+AD47</f>
        <v>27</v>
      </c>
      <c r="AQ47" s="22"/>
      <c r="AS47" s="22"/>
      <c r="AU47" s="22"/>
      <c r="AW47" s="22">
        <f t="shared" si="1"/>
        <v>27</v>
      </c>
      <c r="AY47" s="22"/>
      <c r="BA47" s="22"/>
      <c r="BC47" s="22">
        <v>27</v>
      </c>
      <c r="BE47" s="22"/>
      <c r="BG47" s="22">
        <v>28</v>
      </c>
    </row>
    <row r="48" spans="2:59" ht="33.75">
      <c r="B48" s="27" t="s">
        <v>25</v>
      </c>
      <c r="C48" s="22">
        <v>935</v>
      </c>
      <c r="D48" s="22"/>
      <c r="E48" s="22">
        <v>838</v>
      </c>
      <c r="F48" s="22"/>
      <c r="G48" s="22">
        <v>805</v>
      </c>
      <c r="H48" s="22"/>
      <c r="I48" s="22">
        <v>2042</v>
      </c>
      <c r="J48" s="22"/>
      <c r="K48" s="22">
        <v>229</v>
      </c>
      <c r="L48" s="22"/>
      <c r="M48" s="22">
        <v>35</v>
      </c>
      <c r="N48" s="33"/>
      <c r="O48" s="22">
        <v>13</v>
      </c>
      <c r="Q48" s="22">
        <v>820</v>
      </c>
      <c r="R48" s="22">
        <v>2541</v>
      </c>
      <c r="S48" s="22">
        <f t="shared" si="2"/>
        <v>277</v>
      </c>
      <c r="T48" s="22"/>
      <c r="U48" s="23">
        <f t="shared" si="0"/>
        <v>277</v>
      </c>
      <c r="V48" s="22" t="s">
        <v>38</v>
      </c>
      <c r="X48" s="22" t="s">
        <v>38</v>
      </c>
      <c r="Z48" s="22" t="s">
        <v>38</v>
      </c>
      <c r="AB48" s="22">
        <f t="shared" si="3"/>
        <v>0</v>
      </c>
      <c r="AD48" s="23">
        <f t="shared" si="4"/>
        <v>277</v>
      </c>
      <c r="AF48" s="27" t="s">
        <v>25</v>
      </c>
      <c r="AG48" s="22">
        <v>96</v>
      </c>
      <c r="AI48" s="22">
        <v>48</v>
      </c>
      <c r="AK48" s="22">
        <v>161</v>
      </c>
      <c r="AM48" s="22">
        <f t="shared" si="5"/>
        <v>305</v>
      </c>
      <c r="AO48" s="22">
        <f t="shared" si="8"/>
        <v>582</v>
      </c>
      <c r="AQ48" s="22"/>
      <c r="AS48" s="22">
        <v>9</v>
      </c>
      <c r="AU48" s="22">
        <v>566</v>
      </c>
      <c r="AW48" s="22">
        <f t="shared" si="1"/>
        <v>1157</v>
      </c>
      <c r="AY48" s="22">
        <v>269</v>
      </c>
      <c r="BA48" s="22">
        <v>80</v>
      </c>
      <c r="BC48" s="22" t="s">
        <v>38</v>
      </c>
      <c r="BE48" s="22">
        <f t="shared" si="7"/>
        <v>349</v>
      </c>
      <c r="BG48" s="22">
        <v>28</v>
      </c>
    </row>
    <row r="49" spans="2:59" ht="33.75">
      <c r="B49" s="27" t="s">
        <v>26</v>
      </c>
      <c r="C49" s="22">
        <v>4949</v>
      </c>
      <c r="D49" s="22"/>
      <c r="E49" s="22">
        <v>1498</v>
      </c>
      <c r="F49" s="22"/>
      <c r="G49" s="22">
        <v>6072</v>
      </c>
      <c r="H49" s="22"/>
      <c r="I49" s="22">
        <v>2343</v>
      </c>
      <c r="J49" s="22"/>
      <c r="K49" s="22" t="s">
        <v>38</v>
      </c>
      <c r="L49" s="22"/>
      <c r="M49" s="22">
        <v>190</v>
      </c>
      <c r="N49" s="33"/>
      <c r="O49" s="22">
        <v>89</v>
      </c>
      <c r="Q49" s="22">
        <v>2916</v>
      </c>
      <c r="R49" s="22">
        <v>7522</v>
      </c>
      <c r="S49" s="22">
        <f t="shared" si="2"/>
        <v>279</v>
      </c>
      <c r="T49" s="22"/>
      <c r="U49" s="23">
        <f t="shared" si="0"/>
        <v>279</v>
      </c>
      <c r="V49" s="22">
        <v>430</v>
      </c>
      <c r="X49" s="22">
        <v>26</v>
      </c>
      <c r="Z49" s="22">
        <v>311</v>
      </c>
      <c r="AB49" s="22">
        <f t="shared" si="3"/>
        <v>767</v>
      </c>
      <c r="AD49" s="23">
        <f t="shared" si="4"/>
        <v>1046</v>
      </c>
      <c r="AF49" s="27" t="s">
        <v>26</v>
      </c>
      <c r="AG49" s="22">
        <v>67</v>
      </c>
      <c r="AI49" s="22">
        <v>317</v>
      </c>
      <c r="AK49" s="22">
        <v>238</v>
      </c>
      <c r="AM49" s="22">
        <f t="shared" si="5"/>
        <v>622</v>
      </c>
      <c r="AO49" s="22">
        <f t="shared" si="8"/>
        <v>1668</v>
      </c>
      <c r="AQ49" s="22">
        <v>31</v>
      </c>
      <c r="AS49" s="22">
        <v>133</v>
      </c>
      <c r="AU49" s="22">
        <v>123</v>
      </c>
      <c r="AW49" s="22">
        <f t="shared" si="1"/>
        <v>1955</v>
      </c>
      <c r="AY49" s="22">
        <v>2488</v>
      </c>
      <c r="BA49" s="22">
        <v>244</v>
      </c>
      <c r="BC49" s="22">
        <v>41</v>
      </c>
      <c r="BE49" s="22">
        <f t="shared" si="7"/>
        <v>2773</v>
      </c>
      <c r="BG49" s="22">
        <v>651</v>
      </c>
    </row>
    <row r="50" spans="2:59" ht="33.75">
      <c r="B50" s="27" t="s">
        <v>27</v>
      </c>
      <c r="C50" s="22">
        <v>321</v>
      </c>
      <c r="D50" s="22"/>
      <c r="E50" s="22">
        <v>672</v>
      </c>
      <c r="F50" s="22"/>
      <c r="G50" s="22">
        <v>1031</v>
      </c>
      <c r="H50" s="22"/>
      <c r="I50" s="22">
        <v>2592</v>
      </c>
      <c r="J50" s="22"/>
      <c r="K50" s="22" t="s">
        <v>38</v>
      </c>
      <c r="L50" s="22"/>
      <c r="M50" s="22">
        <v>120</v>
      </c>
      <c r="N50" s="33"/>
      <c r="O50" s="22">
        <v>10</v>
      </c>
      <c r="Q50" s="22">
        <v>1628</v>
      </c>
      <c r="R50" s="22">
        <v>2163</v>
      </c>
      <c r="S50" s="22">
        <f t="shared" si="2"/>
        <v>130</v>
      </c>
      <c r="T50" s="22"/>
      <c r="U50" s="23">
        <f t="shared" si="0"/>
        <v>130</v>
      </c>
      <c r="V50" s="22">
        <v>119</v>
      </c>
      <c r="X50" s="22">
        <v>11</v>
      </c>
      <c r="Z50" s="22">
        <v>84</v>
      </c>
      <c r="AB50" s="22">
        <f t="shared" si="3"/>
        <v>214</v>
      </c>
      <c r="AD50" s="23">
        <f t="shared" si="4"/>
        <v>344</v>
      </c>
      <c r="AF50" s="27" t="s">
        <v>27</v>
      </c>
      <c r="AG50" s="22">
        <v>162</v>
      </c>
      <c r="AI50" s="22">
        <v>37</v>
      </c>
      <c r="AK50" s="22">
        <v>5</v>
      </c>
      <c r="AM50" s="22">
        <f t="shared" si="5"/>
        <v>204</v>
      </c>
      <c r="AO50" s="22">
        <f t="shared" si="8"/>
        <v>548</v>
      </c>
      <c r="AQ50" s="22"/>
      <c r="AS50" s="22">
        <v>262</v>
      </c>
      <c r="AU50" s="22">
        <v>106</v>
      </c>
      <c r="AW50" s="22">
        <f t="shared" si="1"/>
        <v>916</v>
      </c>
      <c r="AY50" s="22">
        <v>406</v>
      </c>
      <c r="BA50" s="22">
        <v>207</v>
      </c>
      <c r="BC50" s="22" t="s">
        <v>38</v>
      </c>
      <c r="BE50" s="22">
        <f t="shared" si="7"/>
        <v>613</v>
      </c>
      <c r="BG50" s="22">
        <v>136</v>
      </c>
    </row>
    <row r="51" spans="2:59" ht="33.75">
      <c r="B51" s="27" t="s">
        <v>28</v>
      </c>
      <c r="C51" s="22">
        <v>1561</v>
      </c>
      <c r="D51" s="22"/>
      <c r="E51" s="22">
        <v>743</v>
      </c>
      <c r="F51" s="22"/>
      <c r="G51" s="22">
        <v>697</v>
      </c>
      <c r="H51" s="22"/>
      <c r="I51" s="22">
        <v>181</v>
      </c>
      <c r="J51" s="22"/>
      <c r="K51" s="22" t="s">
        <v>38</v>
      </c>
      <c r="L51" s="22"/>
      <c r="M51" s="22">
        <v>47</v>
      </c>
      <c r="N51" s="33"/>
      <c r="O51" s="22" t="s">
        <v>38</v>
      </c>
      <c r="Q51" s="22" t="s">
        <v>38</v>
      </c>
      <c r="R51" s="22" t="s">
        <v>38</v>
      </c>
      <c r="S51" s="22">
        <f t="shared" si="2"/>
        <v>47</v>
      </c>
      <c r="T51" s="22"/>
      <c r="U51" s="23">
        <f t="shared" si="0"/>
        <v>47</v>
      </c>
      <c r="V51" s="22" t="s">
        <v>38</v>
      </c>
      <c r="X51" s="22" t="s">
        <v>38</v>
      </c>
      <c r="Z51" s="22">
        <v>28</v>
      </c>
      <c r="AB51" s="22">
        <f t="shared" si="3"/>
        <v>28</v>
      </c>
      <c r="AD51" s="23">
        <f t="shared" si="4"/>
        <v>75</v>
      </c>
      <c r="AF51" s="27" t="s">
        <v>28</v>
      </c>
      <c r="AG51" s="22" t="s">
        <v>38</v>
      </c>
      <c r="AI51" s="22" t="s">
        <v>38</v>
      </c>
      <c r="AK51" s="22"/>
      <c r="AM51" s="22">
        <f t="shared" si="5"/>
        <v>0</v>
      </c>
      <c r="AO51" s="22">
        <f t="shared" si="8"/>
        <v>75</v>
      </c>
      <c r="AQ51" s="22"/>
      <c r="AS51" s="22">
        <v>56</v>
      </c>
      <c r="AU51" s="22">
        <v>52</v>
      </c>
      <c r="AW51" s="22">
        <f t="shared" si="1"/>
        <v>183</v>
      </c>
      <c r="AY51" s="22" t="s">
        <v>38</v>
      </c>
      <c r="BA51" s="22">
        <v>60</v>
      </c>
      <c r="BC51" s="22" t="s">
        <v>38</v>
      </c>
      <c r="BE51" s="22">
        <f t="shared" si="7"/>
        <v>60</v>
      </c>
      <c r="BG51" s="22" t="s">
        <v>38</v>
      </c>
    </row>
    <row r="52" spans="2:59" ht="33.75">
      <c r="B52" s="27" t="s">
        <v>29</v>
      </c>
      <c r="C52" s="22">
        <v>550</v>
      </c>
      <c r="D52" s="22"/>
      <c r="E52" s="22">
        <v>587</v>
      </c>
      <c r="F52" s="22"/>
      <c r="G52" s="22">
        <v>10243</v>
      </c>
      <c r="H52" s="22"/>
      <c r="I52" s="22">
        <v>11572</v>
      </c>
      <c r="J52" s="22"/>
      <c r="K52" s="22">
        <v>172</v>
      </c>
      <c r="L52" s="22"/>
      <c r="M52" s="22">
        <v>25</v>
      </c>
      <c r="N52" s="33"/>
      <c r="O52" s="22" t="s">
        <v>38</v>
      </c>
      <c r="Q52" s="22">
        <v>5032</v>
      </c>
      <c r="R52" s="22">
        <v>14920</v>
      </c>
      <c r="S52" s="22">
        <f t="shared" si="2"/>
        <v>197</v>
      </c>
      <c r="T52" s="22"/>
      <c r="U52" s="23">
        <f t="shared" si="0"/>
        <v>197</v>
      </c>
      <c r="V52" s="22">
        <v>90</v>
      </c>
      <c r="X52" s="22">
        <v>10</v>
      </c>
      <c r="Z52" s="22">
        <v>32</v>
      </c>
      <c r="AB52" s="22">
        <f t="shared" si="3"/>
        <v>132</v>
      </c>
      <c r="AD52" s="23">
        <f t="shared" si="4"/>
        <v>329</v>
      </c>
      <c r="AF52" s="27" t="s">
        <v>29</v>
      </c>
      <c r="AG52" s="22">
        <v>472</v>
      </c>
      <c r="AI52" s="22">
        <v>36</v>
      </c>
      <c r="AK52" s="22">
        <v>45</v>
      </c>
      <c r="AM52" s="22">
        <f t="shared" si="5"/>
        <v>553</v>
      </c>
      <c r="AO52" s="22">
        <f t="shared" si="8"/>
        <v>882</v>
      </c>
      <c r="AQ52" s="22">
        <v>77</v>
      </c>
      <c r="AS52" s="22">
        <v>111</v>
      </c>
      <c r="AU52" s="22">
        <v>189</v>
      </c>
      <c r="AW52" s="22">
        <f t="shared" si="1"/>
        <v>1259</v>
      </c>
      <c r="AY52" s="22">
        <v>7675</v>
      </c>
      <c r="BA52" s="22" t="s">
        <v>38</v>
      </c>
      <c r="BC52" s="22">
        <v>83</v>
      </c>
      <c r="BE52" s="22">
        <f t="shared" si="7"/>
        <v>7758</v>
      </c>
      <c r="BG52" s="22">
        <v>820</v>
      </c>
    </row>
    <row r="53" spans="2:59" ht="33.75">
      <c r="B53" s="27" t="s">
        <v>30</v>
      </c>
      <c r="C53" s="22">
        <v>10842</v>
      </c>
      <c r="D53" s="22"/>
      <c r="E53" s="22">
        <v>9964</v>
      </c>
      <c r="F53" s="22"/>
      <c r="G53" s="22">
        <v>10412</v>
      </c>
      <c r="H53" s="22"/>
      <c r="I53" s="22">
        <v>1872</v>
      </c>
      <c r="J53" s="22"/>
      <c r="K53" s="22" t="s">
        <v>38</v>
      </c>
      <c r="L53" s="22"/>
      <c r="M53" s="22">
        <v>159</v>
      </c>
      <c r="N53" s="33"/>
      <c r="O53" s="22">
        <v>64</v>
      </c>
      <c r="Q53" s="22">
        <v>1706</v>
      </c>
      <c r="R53" s="22">
        <v>2210</v>
      </c>
      <c r="S53" s="22">
        <f t="shared" si="2"/>
        <v>223</v>
      </c>
      <c r="T53" s="22"/>
      <c r="U53" s="23">
        <f t="shared" si="0"/>
        <v>223</v>
      </c>
      <c r="V53" s="22">
        <v>577</v>
      </c>
      <c r="X53" s="22">
        <v>-189</v>
      </c>
      <c r="Z53" s="22">
        <v>43</v>
      </c>
      <c r="AB53" s="22">
        <f t="shared" si="3"/>
        <v>431</v>
      </c>
      <c r="AD53" s="23">
        <f t="shared" si="4"/>
        <v>654</v>
      </c>
      <c r="AF53" s="27" t="s">
        <v>30</v>
      </c>
      <c r="AG53" s="22">
        <v>317</v>
      </c>
      <c r="AI53" s="22">
        <v>46</v>
      </c>
      <c r="AK53" s="22"/>
      <c r="AM53" s="22">
        <f t="shared" si="5"/>
        <v>363</v>
      </c>
      <c r="AO53" s="22">
        <f t="shared" si="8"/>
        <v>1017</v>
      </c>
      <c r="AQ53" s="22"/>
      <c r="AS53" s="22"/>
      <c r="AU53" s="22"/>
      <c r="AW53" s="22">
        <f t="shared" si="1"/>
        <v>1017</v>
      </c>
      <c r="AY53" s="22">
        <v>179</v>
      </c>
      <c r="BA53" s="22">
        <v>100</v>
      </c>
      <c r="BC53" s="22">
        <v>509</v>
      </c>
      <c r="BE53" s="22">
        <f t="shared" si="7"/>
        <v>788</v>
      </c>
      <c r="BG53" s="22">
        <v>192</v>
      </c>
    </row>
    <row r="54" spans="2:59" ht="33.75">
      <c r="B54" s="27" t="s">
        <v>31</v>
      </c>
      <c r="C54" s="22">
        <v>28680</v>
      </c>
      <c r="D54" s="22"/>
      <c r="E54" s="22">
        <v>31446</v>
      </c>
      <c r="F54" s="22"/>
      <c r="G54" s="22">
        <v>37999</v>
      </c>
      <c r="H54" s="22"/>
      <c r="I54" s="22">
        <v>29184</v>
      </c>
      <c r="J54" s="22"/>
      <c r="K54" s="22">
        <v>455</v>
      </c>
      <c r="L54" s="22"/>
      <c r="M54" s="22">
        <v>455</v>
      </c>
      <c r="N54" s="33"/>
      <c r="O54" s="22">
        <v>455</v>
      </c>
      <c r="Q54" s="22">
        <v>4834</v>
      </c>
      <c r="R54" s="22">
        <v>7251</v>
      </c>
      <c r="S54" s="22">
        <f t="shared" si="2"/>
        <v>1365</v>
      </c>
      <c r="T54" s="22"/>
      <c r="U54" s="23">
        <f t="shared" si="0"/>
        <v>1365</v>
      </c>
      <c r="V54" s="22">
        <v>455</v>
      </c>
      <c r="X54" s="22">
        <v>455</v>
      </c>
      <c r="Z54" s="22">
        <v>455</v>
      </c>
      <c r="AB54" s="22">
        <f t="shared" si="3"/>
        <v>1365</v>
      </c>
      <c r="AD54" s="23">
        <f t="shared" si="4"/>
        <v>2730</v>
      </c>
      <c r="AF54" s="27" t="s">
        <v>31</v>
      </c>
      <c r="AG54" s="22">
        <v>455</v>
      </c>
      <c r="AI54" s="22">
        <v>455</v>
      </c>
      <c r="AK54" s="22">
        <v>455</v>
      </c>
      <c r="AM54" s="22">
        <f t="shared" si="5"/>
        <v>1365</v>
      </c>
      <c r="AO54" s="22">
        <f t="shared" si="8"/>
        <v>4095</v>
      </c>
      <c r="AQ54" s="22">
        <v>455</v>
      </c>
      <c r="AS54" s="22">
        <v>455</v>
      </c>
      <c r="AU54" s="22">
        <v>453</v>
      </c>
      <c r="AW54" s="22">
        <f t="shared" si="1"/>
        <v>5458</v>
      </c>
      <c r="AY54" s="22">
        <v>480</v>
      </c>
      <c r="BA54" s="22">
        <v>480</v>
      </c>
      <c r="BC54" s="22">
        <v>480</v>
      </c>
      <c r="BE54" s="22">
        <f t="shared" si="7"/>
        <v>1440</v>
      </c>
      <c r="BG54" s="22">
        <v>480</v>
      </c>
    </row>
    <row r="55" spans="2:59" ht="33.75">
      <c r="B55" s="27" t="s">
        <v>44</v>
      </c>
      <c r="C55" s="22"/>
      <c r="D55" s="22"/>
      <c r="E55" s="22"/>
      <c r="F55" s="22"/>
      <c r="G55" s="22"/>
      <c r="H55" s="22"/>
      <c r="I55" s="22"/>
      <c r="J55" s="22"/>
      <c r="K55" s="22">
        <v>752</v>
      </c>
      <c r="L55" s="22"/>
      <c r="M55" s="22" t="s">
        <v>38</v>
      </c>
      <c r="N55" s="33"/>
      <c r="O55" s="22" t="s">
        <v>38</v>
      </c>
      <c r="Q55" s="22">
        <v>294</v>
      </c>
      <c r="R55" s="22">
        <v>295</v>
      </c>
      <c r="S55" s="22">
        <f t="shared" si="2"/>
        <v>752</v>
      </c>
      <c r="T55" s="22"/>
      <c r="U55" s="23">
        <f t="shared" si="0"/>
        <v>752</v>
      </c>
      <c r="V55" s="22" t="s">
        <v>38</v>
      </c>
      <c r="X55" s="22" t="s">
        <v>38</v>
      </c>
      <c r="Z55" s="22" t="s">
        <v>38</v>
      </c>
      <c r="AB55" s="22">
        <f t="shared" si="3"/>
        <v>0</v>
      </c>
      <c r="AD55" s="23">
        <f t="shared" si="4"/>
        <v>752</v>
      </c>
      <c r="AF55" s="27" t="s">
        <v>44</v>
      </c>
      <c r="AG55" s="22" t="s">
        <v>38</v>
      </c>
      <c r="AI55" s="22">
        <v>140</v>
      </c>
      <c r="AK55" s="22"/>
      <c r="AM55" s="22">
        <f t="shared" si="5"/>
        <v>140</v>
      </c>
      <c r="AO55" s="22">
        <f t="shared" si="8"/>
        <v>892</v>
      </c>
      <c r="AQ55" s="22" t="s">
        <v>38</v>
      </c>
      <c r="AS55" s="22"/>
      <c r="AU55" s="22"/>
      <c r="AW55" s="22">
        <f t="shared" si="1"/>
        <v>892</v>
      </c>
      <c r="AY55" s="22" t="s">
        <v>38</v>
      </c>
      <c r="BA55" s="22" t="s">
        <v>38</v>
      </c>
      <c r="BC55" s="22" t="s">
        <v>38</v>
      </c>
      <c r="BE55" s="22">
        <f t="shared" si="7"/>
        <v>0</v>
      </c>
      <c r="BG55" s="22" t="s">
        <v>38</v>
      </c>
    </row>
    <row r="56" spans="2:59" ht="33.75">
      <c r="B56" s="27" t="s">
        <v>33</v>
      </c>
      <c r="C56" s="22"/>
      <c r="D56" s="22"/>
      <c r="E56" s="22">
        <v>849</v>
      </c>
      <c r="F56" s="22"/>
      <c r="G56" s="22">
        <v>2122</v>
      </c>
      <c r="H56" s="22"/>
      <c r="I56" s="22">
        <v>1982</v>
      </c>
      <c r="J56" s="22"/>
      <c r="K56" s="22">
        <v>225</v>
      </c>
      <c r="L56" s="22"/>
      <c r="M56" s="22">
        <v>255</v>
      </c>
      <c r="N56" s="33"/>
      <c r="O56" s="22">
        <v>300</v>
      </c>
      <c r="Q56" s="22">
        <v>626</v>
      </c>
      <c r="R56" s="22">
        <v>730</v>
      </c>
      <c r="S56" s="22">
        <f t="shared" si="2"/>
        <v>780</v>
      </c>
      <c r="T56" s="22"/>
      <c r="U56" s="24">
        <f t="shared" si="0"/>
        <v>780</v>
      </c>
      <c r="V56" s="22">
        <v>285</v>
      </c>
      <c r="X56" s="22">
        <v>90</v>
      </c>
      <c r="Z56" s="22">
        <v>125</v>
      </c>
      <c r="AB56" s="24">
        <f t="shared" si="3"/>
        <v>500</v>
      </c>
      <c r="AD56" s="24">
        <f t="shared" si="4"/>
        <v>1280</v>
      </c>
      <c r="AF56" s="27" t="s">
        <v>33</v>
      </c>
      <c r="AG56" s="22">
        <v>30</v>
      </c>
      <c r="AI56" s="22">
        <v>345</v>
      </c>
      <c r="AK56" s="22">
        <v>30</v>
      </c>
      <c r="AM56" s="24">
        <f t="shared" si="5"/>
        <v>405</v>
      </c>
      <c r="AO56" s="24">
        <f t="shared" si="8"/>
        <v>1685</v>
      </c>
      <c r="AQ56" s="22">
        <v>-73</v>
      </c>
      <c r="AS56" s="22">
        <v>57</v>
      </c>
      <c r="AU56" s="22">
        <v>137</v>
      </c>
      <c r="AW56" s="24">
        <f t="shared" si="1"/>
        <v>1806</v>
      </c>
      <c r="AY56" s="22">
        <v>252</v>
      </c>
      <c r="BA56" s="22">
        <v>61</v>
      </c>
      <c r="BC56" s="22">
        <v>60</v>
      </c>
      <c r="BE56" s="24">
        <f t="shared" si="7"/>
        <v>373</v>
      </c>
      <c r="BG56" s="22">
        <v>240</v>
      </c>
    </row>
    <row r="57" spans="2:59" ht="33.75">
      <c r="B57" s="27" t="s">
        <v>35</v>
      </c>
      <c r="C57" s="25">
        <f>SUM(C38:C56)</f>
        <v>130136</v>
      </c>
      <c r="D57" s="22"/>
      <c r="E57" s="25">
        <f>SUM(E38:E56)</f>
        <v>134251</v>
      </c>
      <c r="F57" s="22"/>
      <c r="G57" s="25">
        <f>SUM(G38:G56)</f>
        <v>226712</v>
      </c>
      <c r="H57" s="22"/>
      <c r="I57" s="25">
        <f>SUM(I38:I56)</f>
        <v>194152</v>
      </c>
      <c r="J57" s="22"/>
      <c r="K57" s="25">
        <f>SUM(K38:K56)</f>
        <v>7080</v>
      </c>
      <c r="L57" s="22"/>
      <c r="M57" s="25">
        <f>SUM(M38:M56)</f>
        <v>15135</v>
      </c>
      <c r="N57" s="33"/>
      <c r="O57" s="25">
        <f>SUM(O38:O56)</f>
        <v>8534</v>
      </c>
      <c r="Q57" s="25">
        <f>SUM(Q38:Q56)</f>
        <v>153525</v>
      </c>
      <c r="R57" s="25">
        <f>SUM(R38:R56)</f>
        <v>229646</v>
      </c>
      <c r="S57" s="25">
        <f t="shared" si="2"/>
        <v>30749</v>
      </c>
      <c r="T57" s="25"/>
      <c r="U57" s="25">
        <f t="shared" si="0"/>
        <v>30749</v>
      </c>
      <c r="V57" s="25">
        <f>SUM(V38:V56)</f>
        <v>10861</v>
      </c>
      <c r="X57" s="25">
        <f>SUM(X38:X56)</f>
        <v>9156</v>
      </c>
      <c r="Z57" s="25">
        <f>SUM(Z38:Z56)</f>
        <v>9342</v>
      </c>
      <c r="AB57" s="25">
        <f t="shared" si="3"/>
        <v>29359</v>
      </c>
      <c r="AD57" s="25">
        <f t="shared" si="4"/>
        <v>60108</v>
      </c>
      <c r="AF57" s="27" t="s">
        <v>35</v>
      </c>
      <c r="AG57" s="25">
        <f>SUM(AG38:AG56)</f>
        <v>17910</v>
      </c>
      <c r="AI57" s="25">
        <f>SUM(AI38:AI56)</f>
        <v>10288</v>
      </c>
      <c r="AK57" s="25">
        <f>SUM(AK38:AK56)</f>
        <v>10405</v>
      </c>
      <c r="AM57" s="25">
        <f t="shared" si="5"/>
        <v>38603</v>
      </c>
      <c r="AO57" s="25">
        <f t="shared" si="8"/>
        <v>98711</v>
      </c>
      <c r="AQ57" s="25">
        <f>SUM(AQ38:AQ56)</f>
        <v>8469</v>
      </c>
      <c r="AS57" s="25">
        <f>SUM(AS38:AS56)</f>
        <v>9881</v>
      </c>
      <c r="AU57" s="25">
        <f>SUM(AU38:AU56)</f>
        <v>16556</v>
      </c>
      <c r="AW57" s="25">
        <f t="shared" si="1"/>
        <v>133617</v>
      </c>
      <c r="AY57" s="25">
        <f>SUM(AY38:AY56)</f>
        <v>24191</v>
      </c>
      <c r="BA57" s="25">
        <f>SUM(BA38:BA56)</f>
        <v>10900</v>
      </c>
      <c r="BC57" s="25">
        <f>SUM(BC38:BC56)</f>
        <v>12212</v>
      </c>
      <c r="BE57" s="25">
        <f t="shared" si="7"/>
        <v>47303</v>
      </c>
      <c r="BG57" s="25">
        <f>SUM(BG38:BG56)</f>
        <v>14808</v>
      </c>
    </row>
    <row r="58" spans="3:59" ht="33.7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33"/>
      <c r="O58" s="22"/>
      <c r="Q58" s="22"/>
      <c r="R58" s="22"/>
      <c r="S58" s="22"/>
      <c r="T58" s="22"/>
      <c r="U58" s="23" t="s">
        <v>38</v>
      </c>
      <c r="V58" s="22"/>
      <c r="X58" s="22"/>
      <c r="Z58" s="22"/>
      <c r="AB58" s="22" t="s">
        <v>38</v>
      </c>
      <c r="AD58" s="23" t="s">
        <v>93</v>
      </c>
      <c r="AG58" s="22"/>
      <c r="AI58" s="22"/>
      <c r="AK58" s="22"/>
      <c r="AM58" s="22" t="s">
        <v>38</v>
      </c>
      <c r="AO58" s="22" t="s">
        <v>38</v>
      </c>
      <c r="AQ58" s="22"/>
      <c r="AS58" s="22"/>
      <c r="AU58" s="22"/>
      <c r="AW58" s="22" t="s">
        <v>38</v>
      </c>
      <c r="AY58" s="22"/>
      <c r="BA58" s="22"/>
      <c r="BC58" s="22"/>
      <c r="BE58" s="22" t="s">
        <v>38</v>
      </c>
      <c r="BG58" s="22"/>
    </row>
    <row r="59" spans="2:59" ht="33.75">
      <c r="B59" s="27" t="s">
        <v>36</v>
      </c>
      <c r="C59" s="24" t="e">
        <f>C28+C35+#REF!+#REF!+C57</f>
        <v>#REF!</v>
      </c>
      <c r="D59" s="22"/>
      <c r="E59" s="24" t="e">
        <f>E28+E35+#REF!+#REF!+E57</f>
        <v>#REF!</v>
      </c>
      <c r="F59" s="22"/>
      <c r="G59" s="24" t="e">
        <f>G28+G35+#REF!+#REF!+G57</f>
        <v>#REF!</v>
      </c>
      <c r="H59" s="22"/>
      <c r="I59" s="24" t="e">
        <f>I28+I35+#REF!+#REF!+I57</f>
        <v>#REF!</v>
      </c>
      <c r="J59" s="22"/>
      <c r="K59" s="24">
        <f>K28+K35+K57</f>
        <v>12080</v>
      </c>
      <c r="L59" s="22"/>
      <c r="M59" s="24">
        <f>M28+M35+M57</f>
        <v>20490</v>
      </c>
      <c r="N59" s="33"/>
      <c r="O59" s="24">
        <f>O28+O35+O57</f>
        <v>23705</v>
      </c>
      <c r="Q59" s="24" t="e">
        <f>Q28+Q35+#REF!+#REF!+Q57</f>
        <v>#REF!</v>
      </c>
      <c r="R59" s="24" t="e">
        <f>R28+R35+#REF!+#REF!+R57</f>
        <v>#REF!</v>
      </c>
      <c r="S59" s="24">
        <f>S28+S35+S57</f>
        <v>56275</v>
      </c>
      <c r="T59" s="24"/>
      <c r="U59" s="24">
        <f t="shared" si="0"/>
        <v>56275</v>
      </c>
      <c r="V59" s="24">
        <f>V28+V35+V57</f>
        <v>16900</v>
      </c>
      <c r="X59" s="24">
        <f>X28+X35+X57</f>
        <v>14381</v>
      </c>
      <c r="Z59" s="24">
        <f>Z28+Z35+Z57</f>
        <v>16742</v>
      </c>
      <c r="AB59" s="24">
        <f t="shared" si="3"/>
        <v>48023</v>
      </c>
      <c r="AD59" s="24">
        <f t="shared" si="4"/>
        <v>104298</v>
      </c>
      <c r="AF59" s="27" t="s">
        <v>36</v>
      </c>
      <c r="AG59" s="24">
        <f>AG28+AG35+AG57</f>
        <v>23494</v>
      </c>
      <c r="AI59" s="24">
        <f>AI28+AI35+AI57</f>
        <v>15288</v>
      </c>
      <c r="AK59" s="24">
        <f>AK28+AK35+AK57</f>
        <v>15405</v>
      </c>
      <c r="AM59" s="24">
        <f t="shared" si="5"/>
        <v>54187</v>
      </c>
      <c r="AO59" s="24">
        <f>AM59+AD59</f>
        <v>158485</v>
      </c>
      <c r="AQ59" s="24">
        <f>AQ28+AQ35+AQ57</f>
        <v>13556</v>
      </c>
      <c r="AS59" s="24">
        <f>AS28+AS35+AS57</f>
        <v>15326</v>
      </c>
      <c r="AU59" s="24">
        <f>AU28+AU35+AU57</f>
        <v>22203</v>
      </c>
      <c r="AW59" s="24">
        <f t="shared" si="1"/>
        <v>209570</v>
      </c>
      <c r="AY59" s="24">
        <f>AY28+AY35+AY57</f>
        <v>46007</v>
      </c>
      <c r="BA59" s="24">
        <f>BA28+BA35+BA57</f>
        <v>18969</v>
      </c>
      <c r="BC59" s="24">
        <f>BC28+BC35+BC57</f>
        <v>22734</v>
      </c>
      <c r="BE59" s="24">
        <f t="shared" si="7"/>
        <v>87710</v>
      </c>
      <c r="BG59" s="24">
        <f>BG28+BG35+BG57</f>
        <v>21683</v>
      </c>
    </row>
    <row r="60" spans="3:59" ht="33.75">
      <c r="C60" s="23"/>
      <c r="D60" s="22"/>
      <c r="E60" s="23"/>
      <c r="F60" s="22"/>
      <c r="G60" s="23"/>
      <c r="H60" s="22"/>
      <c r="I60" s="23"/>
      <c r="J60" s="22"/>
      <c r="K60" s="23"/>
      <c r="L60" s="22"/>
      <c r="M60" s="23"/>
      <c r="N60" s="33"/>
      <c r="O60" s="23"/>
      <c r="Q60" s="23"/>
      <c r="R60" s="23"/>
      <c r="S60" s="23"/>
      <c r="T60" s="23"/>
      <c r="U60" s="23" t="s">
        <v>38</v>
      </c>
      <c r="V60" s="23"/>
      <c r="X60" s="23"/>
      <c r="Z60" s="23"/>
      <c r="AB60" s="22" t="s">
        <v>38</v>
      </c>
      <c r="AD60" s="23" t="s">
        <v>38</v>
      </c>
      <c r="AG60" s="23"/>
      <c r="AI60" s="23"/>
      <c r="AK60" s="23"/>
      <c r="AM60" s="22" t="s">
        <v>38</v>
      </c>
      <c r="AO60" s="22" t="s">
        <v>38</v>
      </c>
      <c r="AQ60" s="23"/>
      <c r="AS60" s="23"/>
      <c r="AU60" s="23"/>
      <c r="AW60" s="22" t="s">
        <v>38</v>
      </c>
      <c r="AY60" s="23"/>
      <c r="BA60" s="23"/>
      <c r="BC60" s="23"/>
      <c r="BE60" s="22" t="s">
        <v>38</v>
      </c>
      <c r="BG60" s="23"/>
    </row>
    <row r="61" spans="2:59" ht="33.75">
      <c r="B61" s="27" t="s">
        <v>41</v>
      </c>
      <c r="C61" s="24">
        <v>6741</v>
      </c>
      <c r="D61" s="22"/>
      <c r="E61" s="24">
        <v>-9144</v>
      </c>
      <c r="F61" s="22"/>
      <c r="G61" s="24">
        <v>547</v>
      </c>
      <c r="H61" s="22"/>
      <c r="I61" s="24">
        <v>1774</v>
      </c>
      <c r="J61" s="22"/>
      <c r="K61" s="24">
        <v>5983</v>
      </c>
      <c r="L61" s="22"/>
      <c r="M61" s="24">
        <v>6159</v>
      </c>
      <c r="N61" s="33"/>
      <c r="O61" s="24">
        <v>6217</v>
      </c>
      <c r="Q61" s="24">
        <v>-900</v>
      </c>
      <c r="R61" s="24">
        <v>-900</v>
      </c>
      <c r="S61" s="24">
        <f>SUM(K61:O61)</f>
        <v>18359</v>
      </c>
      <c r="T61" s="24"/>
      <c r="U61" s="24">
        <f t="shared" si="0"/>
        <v>18359</v>
      </c>
      <c r="V61" s="24">
        <v>6226</v>
      </c>
      <c r="X61" s="24">
        <v>6254</v>
      </c>
      <c r="Z61" s="24">
        <v>6273</v>
      </c>
      <c r="AB61" s="24">
        <f t="shared" si="3"/>
        <v>18753</v>
      </c>
      <c r="AD61" s="24">
        <f t="shared" si="4"/>
        <v>37112</v>
      </c>
      <c r="AF61" s="27" t="s">
        <v>41</v>
      </c>
      <c r="AG61" s="24">
        <v>6400</v>
      </c>
      <c r="AI61" s="24">
        <v>6263</v>
      </c>
      <c r="AK61" s="24">
        <v>5970</v>
      </c>
      <c r="AM61" s="24">
        <f t="shared" si="5"/>
        <v>18633</v>
      </c>
      <c r="AO61" s="24">
        <f>AM61+AD61</f>
        <v>55745</v>
      </c>
      <c r="AQ61" s="24">
        <v>9351</v>
      </c>
      <c r="AS61" s="24">
        <v>6496</v>
      </c>
      <c r="AU61" s="24">
        <v>6460</v>
      </c>
      <c r="AW61" s="24">
        <f t="shared" si="1"/>
        <v>78052</v>
      </c>
      <c r="AY61" s="24">
        <v>4782</v>
      </c>
      <c r="BA61" s="24">
        <v>22856</v>
      </c>
      <c r="BC61" s="24">
        <v>4612</v>
      </c>
      <c r="BE61" s="24">
        <f t="shared" si="7"/>
        <v>32250</v>
      </c>
      <c r="BG61" s="24">
        <v>4721</v>
      </c>
    </row>
    <row r="62" spans="2:59" ht="33.75">
      <c r="B62" s="27" t="s">
        <v>42</v>
      </c>
      <c r="C62" s="22" t="e">
        <f>C21-C59-C61</f>
        <v>#REF!</v>
      </c>
      <c r="D62" s="22"/>
      <c r="E62" s="22" t="e">
        <f>E21-E59-E61</f>
        <v>#REF!</v>
      </c>
      <c r="F62" s="22"/>
      <c r="G62" s="22" t="e">
        <f>G21-G59-G61</f>
        <v>#REF!</v>
      </c>
      <c r="H62" s="22"/>
      <c r="I62" s="22" t="e">
        <f>I21-I59-I61</f>
        <v>#REF!</v>
      </c>
      <c r="J62" s="22"/>
      <c r="K62" s="22">
        <f>K21-K59-K61</f>
        <v>-18063</v>
      </c>
      <c r="L62" s="22"/>
      <c r="M62" s="22">
        <f>M21-M59-M61</f>
        <v>-26649</v>
      </c>
      <c r="N62" s="33"/>
      <c r="O62" s="22">
        <f>O21-O59-O61</f>
        <v>-29922</v>
      </c>
      <c r="Q62" s="22" t="e">
        <f>Q21-Q59-Q61</f>
        <v>#REF!</v>
      </c>
      <c r="R62" s="22" t="e">
        <f>R21-R59-R61</f>
        <v>#REF!</v>
      </c>
      <c r="S62" s="22">
        <f>SUM(K62:O62)</f>
        <v>-74634</v>
      </c>
      <c r="T62" s="22"/>
      <c r="U62" s="23">
        <f t="shared" si="0"/>
        <v>-74634</v>
      </c>
      <c r="V62" s="22">
        <f>V21-V59-V61</f>
        <v>-23126</v>
      </c>
      <c r="X62" s="22">
        <f>X21-X59-X61</f>
        <v>-20635</v>
      </c>
      <c r="Z62" s="22">
        <f>Z21-Z59-Z61</f>
        <v>-23015</v>
      </c>
      <c r="AB62" s="22">
        <f t="shared" si="3"/>
        <v>-66776</v>
      </c>
      <c r="AD62" s="23">
        <f t="shared" si="4"/>
        <v>-141410</v>
      </c>
      <c r="AF62" s="27" t="s">
        <v>42</v>
      </c>
      <c r="AG62" s="22">
        <f>AG21-AG59-AG61</f>
        <v>-29894</v>
      </c>
      <c r="AI62" s="22">
        <f>AI21-AI59-AI61</f>
        <v>-21551</v>
      </c>
      <c r="AK62" s="22">
        <f>AK21-AK59-AK61</f>
        <v>-21375</v>
      </c>
      <c r="AM62" s="22">
        <f t="shared" si="5"/>
        <v>-72820</v>
      </c>
      <c r="AO62" s="22">
        <f>AM62+AD62</f>
        <v>-214230</v>
      </c>
      <c r="AQ62" s="22">
        <f>AQ21-AQ59-AQ61</f>
        <v>-22907</v>
      </c>
      <c r="AS62" s="22">
        <f>AS21-AS59-AS61</f>
        <v>-21822</v>
      </c>
      <c r="AU62" s="22">
        <f>AU21-AU59-AU61</f>
        <v>-28663</v>
      </c>
      <c r="AW62" s="22">
        <f t="shared" si="1"/>
        <v>-287622</v>
      </c>
      <c r="AY62" s="22">
        <f>AY21-AY59-AY61</f>
        <v>-50789</v>
      </c>
      <c r="BA62" s="22">
        <f>BA21-BA59-BA61</f>
        <v>-41825</v>
      </c>
      <c r="BC62" s="22">
        <f>BC21-BC59-BC61</f>
        <v>-27346</v>
      </c>
      <c r="BE62" s="22">
        <f t="shared" si="7"/>
        <v>-119960</v>
      </c>
      <c r="BG62" s="22">
        <f>BG21-BG59-BG61</f>
        <v>-26404</v>
      </c>
    </row>
    <row r="63" spans="3:59" ht="33.7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33"/>
      <c r="O63" s="22"/>
      <c r="Q63" s="22"/>
      <c r="R63" s="22"/>
      <c r="S63" s="22"/>
      <c r="T63" s="22"/>
      <c r="U63" s="23" t="s">
        <v>38</v>
      </c>
      <c r="V63" s="22"/>
      <c r="X63" s="22"/>
      <c r="Z63" s="22"/>
      <c r="AB63" s="22" t="s">
        <v>38</v>
      </c>
      <c r="AD63" s="23" t="s">
        <v>38</v>
      </c>
      <c r="AG63" s="22"/>
      <c r="AI63" s="22"/>
      <c r="AK63" s="22"/>
      <c r="AM63" s="22" t="s">
        <v>38</v>
      </c>
      <c r="AO63" s="22" t="s">
        <v>38</v>
      </c>
      <c r="AQ63" s="22"/>
      <c r="AS63" s="22"/>
      <c r="AU63" s="22"/>
      <c r="AW63" s="22" t="s">
        <v>38</v>
      </c>
      <c r="AY63" s="22"/>
      <c r="BA63" s="22"/>
      <c r="BC63" s="22"/>
      <c r="BE63" s="22" t="s">
        <v>38</v>
      </c>
      <c r="BG63" s="22"/>
    </row>
    <row r="64" spans="2:59" ht="33.75">
      <c r="B64" s="27" t="s">
        <v>45</v>
      </c>
      <c r="C64" s="24">
        <v>1165</v>
      </c>
      <c r="D64" s="22"/>
      <c r="E64" s="24">
        <v>3500</v>
      </c>
      <c r="F64" s="22"/>
      <c r="G64" s="24">
        <v>0</v>
      </c>
      <c r="H64" s="22"/>
      <c r="I64" s="24">
        <v>0</v>
      </c>
      <c r="J64" s="22"/>
      <c r="K64" s="24">
        <v>0</v>
      </c>
      <c r="L64" s="22"/>
      <c r="M64" s="24">
        <v>434</v>
      </c>
      <c r="N64" s="33"/>
      <c r="O64" s="24">
        <v>0</v>
      </c>
      <c r="Q64" s="24">
        <v>800</v>
      </c>
      <c r="R64" s="24">
        <v>800</v>
      </c>
      <c r="S64" s="24">
        <f>SUM(K64:O64)</f>
        <v>434</v>
      </c>
      <c r="T64" s="24"/>
      <c r="U64" s="24">
        <f t="shared" si="0"/>
        <v>434</v>
      </c>
      <c r="V64" s="24">
        <v>0</v>
      </c>
      <c r="X64" s="24">
        <v>0</v>
      </c>
      <c r="Z64" s="24">
        <v>0</v>
      </c>
      <c r="AB64" s="24">
        <f t="shared" si="3"/>
        <v>0</v>
      </c>
      <c r="AD64" s="24">
        <f t="shared" si="4"/>
        <v>434</v>
      </c>
      <c r="AF64" s="27" t="s">
        <v>45</v>
      </c>
      <c r="AG64" s="24">
        <v>0</v>
      </c>
      <c r="AI64" s="24">
        <v>0</v>
      </c>
      <c r="AK64" s="24">
        <v>0</v>
      </c>
      <c r="AM64" s="24">
        <f t="shared" si="5"/>
        <v>0</v>
      </c>
      <c r="AO64" s="24">
        <f>AM64+AD64</f>
        <v>434</v>
      </c>
      <c r="AQ64" s="24">
        <v>0</v>
      </c>
      <c r="AS64" s="24">
        <v>0</v>
      </c>
      <c r="AU64" s="24">
        <v>0</v>
      </c>
      <c r="AW64" s="24">
        <f t="shared" si="1"/>
        <v>434</v>
      </c>
      <c r="AY64" s="24">
        <v>0</v>
      </c>
      <c r="BA64" s="24">
        <v>0</v>
      </c>
      <c r="BC64" s="24">
        <v>0</v>
      </c>
      <c r="BE64" s="24">
        <f t="shared" si="7"/>
        <v>0</v>
      </c>
      <c r="BG64" s="24">
        <v>610</v>
      </c>
    </row>
    <row r="65" spans="3:59" ht="33.7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33"/>
      <c r="O65" s="22"/>
      <c r="Q65" s="22"/>
      <c r="R65" s="22"/>
      <c r="S65" s="22"/>
      <c r="T65" s="22"/>
      <c r="U65" s="23" t="s">
        <v>38</v>
      </c>
      <c r="V65" s="22"/>
      <c r="X65" s="22"/>
      <c r="Z65" s="22"/>
      <c r="AB65" s="22" t="s">
        <v>38</v>
      </c>
      <c r="AD65" s="23" t="s">
        <v>38</v>
      </c>
      <c r="AG65" s="22"/>
      <c r="AI65" s="22"/>
      <c r="AK65" s="22"/>
      <c r="AM65" s="22" t="s">
        <v>38</v>
      </c>
      <c r="AO65" s="22" t="s">
        <v>38</v>
      </c>
      <c r="AQ65" s="22"/>
      <c r="AS65" s="22"/>
      <c r="AU65" s="22"/>
      <c r="AW65" s="22" t="s">
        <v>38</v>
      </c>
      <c r="AY65" s="22"/>
      <c r="BA65" s="22"/>
      <c r="BC65" s="22"/>
      <c r="BE65" s="22" t="s">
        <v>38</v>
      </c>
      <c r="BG65" s="22"/>
    </row>
    <row r="66" spans="2:59" ht="34.5" thickBot="1">
      <c r="B66" s="27" t="s">
        <v>37</v>
      </c>
      <c r="C66" s="28" t="e">
        <f>C62-#REF!-C64</f>
        <v>#REF!</v>
      </c>
      <c r="D66" s="22"/>
      <c r="E66" s="28" t="e">
        <f>E62-#REF!-E64</f>
        <v>#REF!</v>
      </c>
      <c r="F66" s="22"/>
      <c r="G66" s="28" t="e">
        <f>G62-#REF!-G64</f>
        <v>#REF!</v>
      </c>
      <c r="H66" s="22"/>
      <c r="I66" s="28" t="e">
        <f>I62-#REF!-I64</f>
        <v>#REF!</v>
      </c>
      <c r="J66" s="22"/>
      <c r="K66" s="28">
        <f>K62-K64</f>
        <v>-18063</v>
      </c>
      <c r="L66" s="22"/>
      <c r="M66" s="28">
        <f>M62-M64</f>
        <v>-27083</v>
      </c>
      <c r="N66" s="33"/>
      <c r="O66" s="28">
        <f>O62-O64</f>
        <v>-29922</v>
      </c>
      <c r="Q66" s="28" t="e">
        <f>Q62-#REF!-Q64</f>
        <v>#REF!</v>
      </c>
      <c r="R66" s="28" t="e">
        <f>R62-#REF!-R64</f>
        <v>#REF!</v>
      </c>
      <c r="S66" s="28">
        <f>SUM(K66:O66)</f>
        <v>-75068</v>
      </c>
      <c r="T66" s="28"/>
      <c r="U66" s="28">
        <f t="shared" si="0"/>
        <v>-75068</v>
      </c>
      <c r="V66" s="28">
        <f>V62-V64</f>
        <v>-23126</v>
      </c>
      <c r="X66" s="28">
        <f>X62-X64</f>
        <v>-20635</v>
      </c>
      <c r="Z66" s="28">
        <f>Z62-Z64</f>
        <v>-23015</v>
      </c>
      <c r="AB66" s="28">
        <f t="shared" si="3"/>
        <v>-66776</v>
      </c>
      <c r="AD66" s="28">
        <f t="shared" si="4"/>
        <v>-141844</v>
      </c>
      <c r="AF66" s="27" t="s">
        <v>37</v>
      </c>
      <c r="AG66" s="28">
        <f>AG62-AG64</f>
        <v>-29894</v>
      </c>
      <c r="AI66" s="28">
        <f>AI62-AI64</f>
        <v>-21551</v>
      </c>
      <c r="AK66" s="28">
        <f>AK62-AK64</f>
        <v>-21375</v>
      </c>
      <c r="AM66" s="28">
        <f t="shared" si="5"/>
        <v>-72820</v>
      </c>
      <c r="AO66" s="28">
        <f>AM66+AD66</f>
        <v>-214664</v>
      </c>
      <c r="AQ66" s="28">
        <f>AQ62-AQ64</f>
        <v>-22907</v>
      </c>
      <c r="AS66" s="28">
        <f>AS62-AS64</f>
        <v>-21822</v>
      </c>
      <c r="AU66" s="28">
        <f>AU62-AU64</f>
        <v>-28663</v>
      </c>
      <c r="AW66" s="28">
        <f t="shared" si="1"/>
        <v>-288056</v>
      </c>
      <c r="AY66" s="28">
        <f>AY62-AY64</f>
        <v>-50789</v>
      </c>
      <c r="BA66" s="28">
        <f>BA62-BA64</f>
        <v>-41825</v>
      </c>
      <c r="BC66" s="28">
        <f>BC62-BC64</f>
        <v>-27346</v>
      </c>
      <c r="BE66" s="28">
        <f t="shared" si="7"/>
        <v>-119960</v>
      </c>
      <c r="BG66" s="28">
        <f>BG62-BG64</f>
        <v>-27014</v>
      </c>
    </row>
    <row r="67" spans="3:59" ht="34.5" thickTop="1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33"/>
      <c r="O67" s="22"/>
      <c r="Q67" s="22"/>
      <c r="R67" s="22"/>
      <c r="S67" s="22"/>
      <c r="T67" s="22"/>
      <c r="U67" s="22"/>
      <c r="V67" s="22"/>
      <c r="X67" s="22"/>
      <c r="Z67" s="22"/>
      <c r="AB67" s="22"/>
      <c r="AD67" s="22" t="s">
        <v>38</v>
      </c>
      <c r="AG67" s="22"/>
      <c r="AI67" s="22"/>
      <c r="AK67" s="22"/>
      <c r="AM67" s="22"/>
      <c r="AQ67" s="22"/>
      <c r="AS67" s="22"/>
      <c r="AU67" s="22"/>
      <c r="AY67" s="22"/>
      <c r="BA67" s="22"/>
      <c r="BC67" s="22"/>
      <c r="BE67" s="22"/>
      <c r="BG67" s="22"/>
    </row>
    <row r="68" spans="3:22" ht="33.7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33"/>
      <c r="O68" s="33"/>
      <c r="V68" s="33"/>
    </row>
    <row r="69" spans="3:22" ht="33.7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V69" s="33"/>
    </row>
    <row r="70" spans="3:22" ht="33.7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V70" s="33"/>
    </row>
    <row r="71" spans="3:22" ht="33.7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V71" s="33"/>
    </row>
    <row r="72" spans="3:22" ht="33.7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V72" s="33"/>
    </row>
    <row r="73" spans="3:22" ht="33.7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V73" s="33"/>
    </row>
    <row r="74" spans="3:22" ht="33.7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V74" s="33"/>
    </row>
    <row r="75" spans="3:22" ht="33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V75" s="33"/>
    </row>
    <row r="76" spans="3:22" ht="33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V76" s="33"/>
    </row>
    <row r="77" spans="3:22" ht="33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V77" s="33"/>
    </row>
    <row r="78" spans="3:22" ht="33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V78" s="33"/>
    </row>
    <row r="79" spans="3:22" ht="33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V79" s="33"/>
    </row>
    <row r="80" spans="3:22" ht="33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V80" s="33"/>
    </row>
  </sheetData>
  <mergeCells count="6">
    <mergeCell ref="A4:AD4"/>
    <mergeCell ref="AF3:AW3"/>
    <mergeCell ref="AF4:AW4"/>
    <mergeCell ref="A2:AD2"/>
    <mergeCell ref="A3:AD3"/>
    <mergeCell ref="AF2:AW2"/>
  </mergeCells>
  <printOptions/>
  <pageMargins left="0.75" right="0.75" top="0.5" bottom="0.5" header="0.5" footer="0.5"/>
  <pageSetup fitToHeight="1" fitToWidth="1" horizontalDpi="1200" verticalDpi="1200" orientation="portrait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Tamarkin</dc:creator>
  <cp:keywords/>
  <dc:description/>
  <cp:lastModifiedBy>Owner</cp:lastModifiedBy>
  <cp:lastPrinted>2009-07-31T03:49:30Z</cp:lastPrinted>
  <dcterms:created xsi:type="dcterms:W3CDTF">2004-11-02T22:38:33Z</dcterms:created>
  <dcterms:modified xsi:type="dcterms:W3CDTF">2009-08-01T22:50:40Z</dcterms:modified>
  <cp:category/>
  <cp:version/>
  <cp:contentType/>
  <cp:contentStatus/>
</cp:coreProperties>
</file>